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dminliveunc-my.sharepoint.com/personal/crista_ad_unc_edu/Documents/"/>
    </mc:Choice>
  </mc:AlternateContent>
  <xr:revisionPtr revIDLastSave="0" documentId="8_{9F861359-BA7B-40E2-AC0B-549BF6E90387}" xr6:coauthVersionLast="47" xr6:coauthVersionMax="47" xr10:uidLastSave="{00000000-0000-0000-0000-000000000000}"/>
  <bookViews>
    <workbookView xWindow="28680" yWindow="-120" windowWidth="29040" windowHeight="15840" xr2:uid="{00000000-000D-0000-FFFF-FFFF00000000}"/>
  </bookViews>
  <sheets>
    <sheet name="CostAnalysi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6" i="1" l="1"/>
  <c r="U13" i="1"/>
  <c r="U18" i="1"/>
  <c r="O18" i="1"/>
  <c r="I18" i="1"/>
  <c r="Q24" i="1"/>
  <c r="Q25" i="1"/>
  <c r="Q27" i="1"/>
  <c r="S25" i="1"/>
  <c r="U25" i="1" s="1"/>
  <c r="S27" i="1"/>
  <c r="U27" i="1" s="1"/>
  <c r="S24" i="1"/>
  <c r="U24" i="1" s="1"/>
  <c r="U28" i="1" l="1"/>
  <c r="I25" i="1"/>
  <c r="I26" i="1"/>
  <c r="I27" i="1"/>
  <c r="I24" i="1"/>
  <c r="O14" i="1"/>
  <c r="O15" i="1"/>
  <c r="O16" i="1"/>
  <c r="Q16" i="1" s="1"/>
  <c r="O17" i="1"/>
  <c r="Q17" i="1" s="1"/>
  <c r="O19" i="1"/>
  <c r="O13" i="1"/>
  <c r="O12" i="1"/>
  <c r="I13" i="1"/>
  <c r="I14" i="1"/>
  <c r="I15" i="1"/>
  <c r="I16" i="1"/>
  <c r="I17" i="1"/>
  <c r="I19" i="1"/>
  <c r="I12" i="1"/>
  <c r="S15" i="1" l="1"/>
  <c r="U15" i="1" s="1"/>
  <c r="Q15" i="1"/>
  <c r="Q14" i="1"/>
  <c r="S14" i="1"/>
  <c r="U14" i="1" s="1"/>
  <c r="I28" i="1"/>
  <c r="I20" i="1"/>
  <c r="Q19" i="1"/>
  <c r="S19" i="1"/>
  <c r="U19" i="1" s="1"/>
  <c r="S17" i="1"/>
  <c r="U17" i="1" s="1"/>
  <c r="Q12" i="1"/>
  <c r="S12" i="1"/>
  <c r="U12" i="1" s="1"/>
  <c r="S16" i="1"/>
  <c r="U16" i="1" s="1"/>
  <c r="U20" i="1" l="1"/>
</calcChain>
</file>

<file path=xl/sharedStrings.xml><?xml version="1.0" encoding="utf-8"?>
<sst xmlns="http://schemas.openxmlformats.org/spreadsheetml/2006/main" count="114" uniqueCount="70">
  <si>
    <t>Cost Analysis Worksheet</t>
  </si>
  <si>
    <t>Consultant Name:</t>
  </si>
  <si>
    <t>Contract Number:</t>
  </si>
  <si>
    <t>Date of Cost Analysis:</t>
  </si>
  <si>
    <t>Cost Analysis Performed by:</t>
  </si>
  <si>
    <t>Classification</t>
  </si>
  <si>
    <t>Name</t>
  </si>
  <si>
    <t># Hours</t>
  </si>
  <si>
    <t>x</t>
  </si>
  <si>
    <t>=</t>
  </si>
  <si>
    <t>Total Labor Cost</t>
  </si>
  <si>
    <t>÷</t>
  </si>
  <si>
    <t>Jane Doe</t>
  </si>
  <si>
    <t>Project Manager</t>
  </si>
  <si>
    <t>John Doe</t>
  </si>
  <si>
    <t>Sr. Civil Engineer</t>
  </si>
  <si>
    <t>Envir. Scientist</t>
  </si>
  <si>
    <t>Jr. Highway Engineer</t>
  </si>
  <si>
    <t>Inspector</t>
  </si>
  <si>
    <t>Technician</t>
  </si>
  <si>
    <t xml:space="preserve">     Total Labor</t>
  </si>
  <si>
    <t>Total Cost</t>
  </si>
  <si>
    <t>Description</t>
  </si>
  <si>
    <t>Salary From                 Payroll Register *</t>
  </si>
  <si>
    <t>OTHER DIRECT COSTS</t>
  </si>
  <si>
    <t>LABOR COSTS</t>
  </si>
  <si>
    <t xml:space="preserve">     Total Other Direct Costs</t>
  </si>
  <si>
    <t>Printing</t>
  </si>
  <si>
    <t>PROPOSED RATE</t>
  </si>
  <si>
    <t>ACTUAL RATE</t>
  </si>
  <si>
    <t xml:space="preserve">Raw Materials </t>
  </si>
  <si>
    <t>Purchased Product</t>
  </si>
  <si>
    <t>Principle-in-Charge ***</t>
  </si>
  <si>
    <t xml:space="preserve"> </t>
  </si>
  <si>
    <t>Mileage ****</t>
  </si>
  <si>
    <t># of Units</t>
  </si>
  <si>
    <t>DISALLOWABLE</t>
  </si>
  <si>
    <t>Disallowable            (=A-B)</t>
  </si>
  <si>
    <t>ALLOWED</t>
  </si>
  <si>
    <t>Disallowable         (=A-B)</t>
  </si>
  <si>
    <t>Actual                   Hourly Rate                  B</t>
  </si>
  <si>
    <t>Proposed Hourly Rate                A</t>
  </si>
  <si>
    <t>Invoice Price *                             B</t>
  </si>
  <si>
    <t>Proposed Price/Unit                 A</t>
  </si>
  <si>
    <t>Allowed Hourly Rate           (=Lessor of B or A)</t>
  </si>
  <si>
    <t>Allowed Unit Price                 (=Lessor of B or A)</t>
  </si>
  <si>
    <t>Admin. Staff *****</t>
  </si>
  <si>
    <t>Total Allowed Labor Cost</t>
  </si>
  <si>
    <t>Total Allowed Other Direct Cost</t>
  </si>
  <si>
    <t>TOTAL</t>
  </si>
  <si>
    <t>*</t>
  </si>
  <si>
    <t>**</t>
  </si>
  <si>
    <t>***</t>
  </si>
  <si>
    <t>****</t>
  </si>
  <si>
    <t>*****</t>
  </si>
  <si>
    <t xml:space="preserve">Supporting documents must be kept in the project files. </t>
  </si>
  <si>
    <t>Part time employees or employees who have not worked a full year shall use total hours worked instead of standard hours of 2080.</t>
  </si>
  <si>
    <t xml:space="preserve">Identify key personnel </t>
  </si>
  <si>
    <t xml:space="preserve">DPA rate as indicated in Master Agreement. </t>
  </si>
  <si>
    <t>(Provide title here)</t>
  </si>
  <si>
    <t>The Federal cost principles do not allow costs billed to federal/state project contracts if the costs are generally recorded as indirect costs and/or not billed to other clients as direct costs.</t>
  </si>
  <si>
    <t xml:space="preserve">Prime </t>
  </si>
  <si>
    <t>Sub</t>
  </si>
  <si>
    <t>(Per 23 CFR 172.11)</t>
  </si>
  <si>
    <t>Standard Hours Or Total Hours Worked **</t>
  </si>
  <si>
    <t xml:space="preserve"> For example, if the admin. staff hours were recorded as indirect costs in the book or not charged to other contracts, then the admin. costs are not allowed and cannot be billed to federal/state project contracts. </t>
  </si>
  <si>
    <r>
      <rPr>
        <b/>
        <sz val="12"/>
        <color theme="1"/>
        <rFont val="Calibri"/>
        <family val="2"/>
        <scheme val="minor"/>
      </rPr>
      <t>ICR</t>
    </r>
    <r>
      <rPr>
        <b/>
        <sz val="11"/>
        <color theme="1"/>
        <rFont val="Calibri"/>
        <family val="2"/>
        <scheme val="minor"/>
      </rPr>
      <t>:</t>
    </r>
    <r>
      <rPr>
        <sz val="11"/>
        <color theme="1"/>
        <rFont val="Calibri"/>
        <family val="2"/>
        <scheme val="minor"/>
      </rPr>
      <t xml:space="preserve"> Documentation supporting the acceptance of the ICR for the most recent fiscal year to be applied to the contract?</t>
    </r>
  </si>
  <si>
    <r>
      <rPr>
        <b/>
        <sz val="12"/>
        <color theme="1"/>
        <rFont val="Calibri"/>
        <family val="2"/>
        <scheme val="minor"/>
      </rPr>
      <t>Fee (profit) %</t>
    </r>
    <r>
      <rPr>
        <b/>
        <sz val="11"/>
        <color theme="1"/>
        <rFont val="Calibri"/>
        <family val="2"/>
        <scheme val="minor"/>
      </rPr>
      <t>:</t>
    </r>
    <r>
      <rPr>
        <sz val="11"/>
        <color theme="1"/>
        <rFont val="Calibri"/>
        <family val="2"/>
        <scheme val="minor"/>
      </rPr>
      <t xml:space="preserve"> Negotiated per applicable requirements and reasonable and supportable?</t>
    </r>
  </si>
  <si>
    <r>
      <rPr>
        <b/>
        <sz val="12"/>
        <color theme="1"/>
        <rFont val="Calibri"/>
        <family val="2"/>
        <scheme val="minor"/>
      </rPr>
      <t>ICR</t>
    </r>
    <r>
      <rPr>
        <b/>
        <sz val="11"/>
        <color theme="1"/>
        <rFont val="Calibri"/>
        <family val="2"/>
        <scheme val="minor"/>
      </rPr>
      <t>:</t>
    </r>
    <r>
      <rPr>
        <sz val="11"/>
        <color theme="1"/>
        <rFont val="Calibri"/>
        <family val="2"/>
        <scheme val="minor"/>
      </rPr>
      <t xml:space="preserve"> The Consultant's Certification of Indirect Costs and Financial Management System for Indirect Cost Rate (ICR) for the most recent fiscal year signed and dated?</t>
    </r>
  </si>
  <si>
    <t xml:space="preserve"> CFO       Procurement Office        Contract Administrator          or Equivalent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</si>
</sst>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2" x14ac:knownFonts="1">
    <font>
      <sz val="11"/>
      <color theme="1"/>
      <name val="Calibri"/>
      <family val="2"/>
      <scheme val="minor"/>
    </font>
    <font>
      <sz val="11"/>
      <color theme="1"/>
      <name val="Calibri"/>
      <family val="2"/>
      <scheme val="minor"/>
    </font>
    <font>
      <sz val="11"/>
      <color rgb="FF000000"/>
      <name val="Calibri"/>
      <family val="2"/>
    </font>
    <font>
      <b/>
      <sz val="11"/>
      <color theme="1"/>
      <name val="Calibri"/>
      <family val="2"/>
      <scheme val="minor"/>
    </font>
    <font>
      <b/>
      <sz val="16"/>
      <name val="Calibri"/>
      <family val="2"/>
      <scheme val="minor"/>
    </font>
    <font>
      <sz val="11"/>
      <name val="Calibri"/>
      <family val="2"/>
      <scheme val="minor"/>
    </font>
    <font>
      <b/>
      <sz val="11"/>
      <name val="Calibri"/>
      <family val="2"/>
      <scheme val="minor"/>
    </font>
    <font>
      <b/>
      <sz val="12"/>
      <name val="Calibri"/>
      <family val="2"/>
      <scheme val="minor"/>
    </font>
    <font>
      <b/>
      <sz val="11"/>
      <name val="Calibri"/>
      <family val="2"/>
    </font>
    <font>
      <sz val="12"/>
      <name val="Calibri"/>
      <family val="2"/>
      <scheme val="minor"/>
    </font>
    <font>
      <b/>
      <sz val="12"/>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s>
  <borders count="1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3">
    <xf numFmtId="0" fontId="0" fillId="0" borderId="0" xfId="0"/>
    <xf numFmtId="0" fontId="5" fillId="0" borderId="0" xfId="0" applyFont="1" applyAlignment="1">
      <alignment vertical="top"/>
    </xf>
    <xf numFmtId="0" fontId="4" fillId="0" borderId="0" xfId="0" applyFont="1" applyAlignment="1">
      <alignment horizontal="center" vertical="top"/>
    </xf>
    <xf numFmtId="164" fontId="4" fillId="0" borderId="0" xfId="0" applyNumberFormat="1" applyFont="1" applyAlignment="1">
      <alignment horizontal="center" vertical="top"/>
    </xf>
    <xf numFmtId="0" fontId="5" fillId="0" borderId="2" xfId="0" applyFont="1" applyBorder="1" applyAlignment="1">
      <alignment vertical="top"/>
    </xf>
    <xf numFmtId="0" fontId="6" fillId="0" borderId="3" xfId="0" applyFont="1" applyBorder="1" applyAlignment="1">
      <alignment horizontal="left" vertical="top"/>
    </xf>
    <xf numFmtId="0" fontId="6" fillId="0" borderId="3" xfId="0" applyFont="1" applyBorder="1" applyAlignment="1">
      <alignment vertical="top"/>
    </xf>
    <xf numFmtId="0" fontId="6" fillId="0" borderId="3" xfId="0" applyFont="1" applyBorder="1" applyAlignment="1">
      <alignment horizontal="center" vertical="top"/>
    </xf>
    <xf numFmtId="0" fontId="5" fillId="0" borderId="3" xfId="0" applyFont="1" applyBorder="1" applyAlignment="1">
      <alignment horizontal="left" vertical="top"/>
    </xf>
    <xf numFmtId="0" fontId="5" fillId="0" borderId="3" xfId="0" applyFont="1" applyBorder="1" applyAlignment="1">
      <alignment horizontal="center" vertical="top"/>
    </xf>
    <xf numFmtId="0" fontId="5" fillId="0" borderId="3"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6" fillId="0" borderId="0" xfId="0" applyFont="1" applyAlignment="1">
      <alignment vertical="top"/>
    </xf>
    <xf numFmtId="0" fontId="6" fillId="0" borderId="0" xfId="0" applyFont="1" applyAlignment="1">
      <alignment horizontal="center" vertical="top"/>
    </xf>
    <xf numFmtId="0" fontId="5" fillId="0" borderId="0" xfId="0" applyFont="1" applyAlignment="1">
      <alignment horizontal="center" vertical="top"/>
    </xf>
    <xf numFmtId="0" fontId="5" fillId="0" borderId="6" xfId="0" applyFont="1" applyBorder="1" applyAlignment="1">
      <alignment vertical="top"/>
    </xf>
    <xf numFmtId="164" fontId="5" fillId="0" borderId="0" xfId="0" applyNumberFormat="1" applyFont="1" applyAlignment="1">
      <alignment horizontal="center" vertical="top"/>
    </xf>
    <xf numFmtId="0" fontId="5" fillId="0" borderId="0" xfId="0" applyFont="1" applyAlignment="1">
      <alignment horizontal="left" vertical="top"/>
    </xf>
    <xf numFmtId="0" fontId="6" fillId="0" borderId="0" xfId="0" applyFont="1" applyAlignment="1">
      <alignment horizontal="left" vertical="top"/>
    </xf>
    <xf numFmtId="0" fontId="5" fillId="0" borderId="1" xfId="0" applyFont="1" applyBorder="1" applyAlignment="1">
      <alignment horizontal="left" vertical="top"/>
    </xf>
    <xf numFmtId="0" fontId="7" fillId="0" borderId="0" xfId="0" applyFont="1" applyAlignment="1">
      <alignment vertical="top"/>
    </xf>
    <xf numFmtId="43" fontId="5" fillId="0" borderId="0" xfId="1" applyFont="1" applyFill="1" applyBorder="1" applyAlignment="1">
      <alignment horizontal="center" vertical="top"/>
    </xf>
    <xf numFmtId="164" fontId="6" fillId="0" borderId="0" xfId="0" applyNumberFormat="1" applyFont="1" applyAlignment="1">
      <alignment horizontal="center" vertical="top"/>
    </xf>
    <xf numFmtId="0" fontId="7" fillId="0" borderId="0" xfId="0" applyFont="1" applyAlignment="1">
      <alignment horizontal="center" vertical="top"/>
    </xf>
    <xf numFmtId="164" fontId="7" fillId="2" borderId="0" xfId="0" applyNumberFormat="1" applyFont="1" applyFill="1" applyAlignment="1">
      <alignment horizontal="center" vertical="top"/>
    </xf>
    <xf numFmtId="164" fontId="7" fillId="0" borderId="0" xfId="0" applyNumberFormat="1" applyFont="1" applyAlignment="1">
      <alignment horizontal="center" vertical="top"/>
    </xf>
    <xf numFmtId="0" fontId="7" fillId="2" borderId="0" xfId="0" applyFont="1" applyFill="1" applyAlignment="1">
      <alignment horizontal="center" vertical="top"/>
    </xf>
    <xf numFmtId="43" fontId="5" fillId="0" borderId="0" xfId="1" applyFont="1" applyBorder="1" applyAlignment="1">
      <alignment horizontal="center" vertical="top"/>
    </xf>
    <xf numFmtId="0" fontId="6" fillId="0" borderId="0" xfId="0" applyFont="1" applyAlignment="1">
      <alignment horizontal="center" vertical="top" wrapText="1"/>
    </xf>
    <xf numFmtId="43" fontId="6" fillId="2" borderId="0" xfId="1" applyFont="1" applyFill="1" applyBorder="1" applyAlignment="1">
      <alignment horizontal="center" vertical="top" wrapText="1"/>
    </xf>
    <xf numFmtId="0" fontId="6" fillId="2" borderId="0" xfId="0" applyFont="1" applyFill="1" applyAlignment="1">
      <alignment horizontal="center" vertical="top" wrapText="1"/>
    </xf>
    <xf numFmtId="164" fontId="6" fillId="2" borderId="0" xfId="0" applyNumberFormat="1" applyFont="1" applyFill="1" applyAlignment="1">
      <alignment horizontal="center" vertical="top" wrapText="1"/>
    </xf>
    <xf numFmtId="164" fontId="8" fillId="2" borderId="0" xfId="0" applyNumberFormat="1" applyFont="1" applyFill="1" applyAlignment="1">
      <alignment horizontal="center" vertical="top" wrapText="1"/>
    </xf>
    <xf numFmtId="164" fontId="6" fillId="0" borderId="0" xfId="0" applyNumberFormat="1" applyFont="1" applyAlignment="1">
      <alignment horizontal="center" vertical="top" wrapText="1"/>
    </xf>
    <xf numFmtId="0" fontId="9" fillId="0" borderId="0" xfId="0" applyFont="1" applyAlignment="1">
      <alignment vertical="top"/>
    </xf>
    <xf numFmtId="1" fontId="5" fillId="0" borderId="0" xfId="1" applyNumberFormat="1" applyFont="1" applyBorder="1" applyAlignment="1">
      <alignment horizontal="center" vertical="top"/>
    </xf>
    <xf numFmtId="0" fontId="5" fillId="0" borderId="0" xfId="0" applyFont="1" applyAlignment="1">
      <alignment horizontal="center" vertical="top" wrapText="1"/>
    </xf>
    <xf numFmtId="44" fontId="5" fillId="0" borderId="0" xfId="0" applyNumberFormat="1" applyFont="1" applyAlignment="1">
      <alignment horizontal="center" vertical="top"/>
    </xf>
    <xf numFmtId="44" fontId="5" fillId="0" borderId="0" xfId="2" applyFont="1" applyBorder="1" applyAlignment="1">
      <alignment horizontal="center" vertical="top"/>
    </xf>
    <xf numFmtId="164" fontId="8" fillId="0" borderId="0" xfId="0" applyNumberFormat="1" applyFont="1" applyAlignment="1">
      <alignment horizontal="center" vertical="top" wrapText="1"/>
    </xf>
    <xf numFmtId="164" fontId="5" fillId="0" borderId="0" xfId="0" applyNumberFormat="1" applyFont="1" applyAlignment="1">
      <alignment horizontal="right" vertical="top"/>
    </xf>
    <xf numFmtId="1" fontId="5" fillId="0" borderId="0" xfId="0" applyNumberFormat="1" applyFont="1" applyAlignment="1">
      <alignment horizontal="center" vertical="top"/>
    </xf>
    <xf numFmtId="164" fontId="5" fillId="0" borderId="0" xfId="2" applyNumberFormat="1" applyFont="1" applyBorder="1" applyAlignment="1">
      <alignment horizontal="center" vertical="top"/>
    </xf>
    <xf numFmtId="1" fontId="5" fillId="0" borderId="0" xfId="1" applyNumberFormat="1" applyFont="1" applyFill="1" applyBorder="1" applyAlignment="1">
      <alignment horizontal="center" vertical="top"/>
    </xf>
    <xf numFmtId="164" fontId="5" fillId="3" borderId="0" xfId="0" applyNumberFormat="1" applyFont="1" applyFill="1" applyAlignment="1">
      <alignment horizontal="center" vertical="top"/>
    </xf>
    <xf numFmtId="0" fontId="9" fillId="4" borderId="0" xfId="0" applyFont="1" applyFill="1" applyAlignment="1">
      <alignment vertical="top"/>
    </xf>
    <xf numFmtId="164" fontId="5" fillId="4" borderId="0" xfId="0" applyNumberFormat="1" applyFont="1" applyFill="1" applyAlignment="1">
      <alignment horizontal="center" vertical="top"/>
    </xf>
    <xf numFmtId="43" fontId="6" fillId="0" borderId="0" xfId="1" applyFont="1" applyBorder="1" applyAlignment="1">
      <alignment horizontal="center" vertical="top"/>
    </xf>
    <xf numFmtId="44" fontId="6" fillId="0" borderId="0" xfId="0" applyNumberFormat="1" applyFont="1" applyAlignment="1">
      <alignment horizontal="center" vertical="top"/>
    </xf>
    <xf numFmtId="44" fontId="6" fillId="0" borderId="0" xfId="2" applyFont="1" applyBorder="1" applyAlignment="1">
      <alignment horizontal="center" vertical="top"/>
    </xf>
    <xf numFmtId="164" fontId="6" fillId="0" borderId="0" xfId="0" applyNumberFormat="1" applyFont="1" applyAlignment="1">
      <alignment horizontal="right" vertical="top"/>
    </xf>
    <xf numFmtId="43" fontId="6" fillId="2" borderId="0" xfId="1" applyFont="1" applyFill="1" applyBorder="1" applyAlignment="1">
      <alignment horizontal="center" vertical="top"/>
    </xf>
    <xf numFmtId="164" fontId="6" fillId="2" borderId="0" xfId="0" applyNumberFormat="1" applyFont="1" applyFill="1" applyAlignment="1">
      <alignment horizontal="center" vertical="top"/>
    </xf>
    <xf numFmtId="0" fontId="5" fillId="0" borderId="7" xfId="0" applyFont="1" applyBorder="1" applyAlignment="1">
      <alignment vertical="top"/>
    </xf>
    <xf numFmtId="0" fontId="5" fillId="0" borderId="8" xfId="0" applyFont="1" applyBorder="1" applyAlignment="1">
      <alignment vertical="top"/>
    </xf>
    <xf numFmtId="0" fontId="5" fillId="0" borderId="8" xfId="0" applyFont="1" applyBorder="1" applyAlignment="1">
      <alignment horizontal="center" vertical="top"/>
    </xf>
    <xf numFmtId="164" fontId="5" fillId="0" borderId="8" xfId="0" applyNumberFormat="1" applyFont="1" applyBorder="1" applyAlignment="1">
      <alignment horizontal="center" vertical="top"/>
    </xf>
    <xf numFmtId="0" fontId="5" fillId="0" borderId="9" xfId="0" applyFont="1" applyBorder="1" applyAlignment="1">
      <alignment vertical="top"/>
    </xf>
    <xf numFmtId="0" fontId="11" fillId="0" borderId="0" xfId="0" applyFont="1" applyAlignment="1">
      <alignment vertical="top"/>
    </xf>
    <xf numFmtId="0" fontId="5" fillId="4" borderId="0" xfId="0" applyFont="1" applyFill="1" applyAlignment="1">
      <alignment vertical="top"/>
    </xf>
    <xf numFmtId="0" fontId="5" fillId="2" borderId="0" xfId="0" applyFont="1" applyFill="1" applyAlignment="1">
      <alignment horizontal="center" vertical="top"/>
    </xf>
    <xf numFmtId="0" fontId="0" fillId="0" borderId="0" xfId="0" applyAlignment="1">
      <alignmen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4</xdr:row>
          <xdr:rowOff>190500</xdr:rowOff>
        </xdr:from>
        <xdr:to>
          <xdr:col>3</xdr:col>
          <xdr:colOff>476250</xdr:colOff>
          <xdr:row>5</xdr:row>
          <xdr:rowOff>200025</xdr:rowOff>
        </xdr:to>
        <xdr:sp macro="" textlink="">
          <xdr:nvSpPr>
            <xdr:cNvPr id="1031" name="Check Box 7" descr="CFO"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4</xdr:row>
          <xdr:rowOff>180975</xdr:rowOff>
        </xdr:from>
        <xdr:to>
          <xdr:col>5</xdr:col>
          <xdr:colOff>85725</xdr:colOff>
          <xdr:row>5</xdr:row>
          <xdr:rowOff>190500</xdr:rowOff>
        </xdr:to>
        <xdr:sp macro="" textlink="">
          <xdr:nvSpPr>
            <xdr:cNvPr id="1033" name="Check Box 9" descr="procurement office"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4</xdr:row>
          <xdr:rowOff>180975</xdr:rowOff>
        </xdr:from>
        <xdr:to>
          <xdr:col>8</xdr:col>
          <xdr:colOff>647700</xdr:colOff>
          <xdr:row>5</xdr:row>
          <xdr:rowOff>190500</xdr:rowOff>
        </xdr:to>
        <xdr:sp macro="" textlink="">
          <xdr:nvSpPr>
            <xdr:cNvPr id="1035" name="Check Box 11" descr="contract administer"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xdr:row>
          <xdr:rowOff>180975</xdr:rowOff>
        </xdr:from>
        <xdr:to>
          <xdr:col>10</xdr:col>
          <xdr:colOff>781050</xdr:colOff>
          <xdr:row>5</xdr:row>
          <xdr:rowOff>190500</xdr:rowOff>
        </xdr:to>
        <xdr:sp macro="" textlink="">
          <xdr:nvSpPr>
            <xdr:cNvPr id="1037" name="Check Box 13" descr="or equivant"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xdr:row>
          <xdr:rowOff>247650</xdr:rowOff>
        </xdr:from>
        <xdr:to>
          <xdr:col>10</xdr:col>
          <xdr:colOff>590550</xdr:colOff>
          <xdr:row>2</xdr:row>
          <xdr:rowOff>200025</xdr:rowOff>
        </xdr:to>
        <xdr:sp macro="" textlink="">
          <xdr:nvSpPr>
            <xdr:cNvPr id="1038" name="Check Box 14" descr="prime"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xdr:row>
          <xdr:rowOff>247650</xdr:rowOff>
        </xdr:from>
        <xdr:to>
          <xdr:col>12</xdr:col>
          <xdr:colOff>457200</xdr:colOff>
          <xdr:row>2</xdr:row>
          <xdr:rowOff>200025</xdr:rowOff>
        </xdr:to>
        <xdr:sp macro="" textlink="">
          <xdr:nvSpPr>
            <xdr:cNvPr id="1039" name="Check Box 15" descr="sub"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28</xdr:row>
          <xdr:rowOff>171450</xdr:rowOff>
        </xdr:from>
        <xdr:to>
          <xdr:col>18</xdr:col>
          <xdr:colOff>371475</xdr:colOff>
          <xdr:row>29</xdr:row>
          <xdr:rowOff>209550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Yes and documented in project 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361950</xdr:colOff>
          <xdr:row>28</xdr:row>
          <xdr:rowOff>180975</xdr:rowOff>
        </xdr:from>
        <xdr:to>
          <xdr:col>20</xdr:col>
          <xdr:colOff>1123950</xdr:colOff>
          <xdr:row>29</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No ICR applied to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171450</xdr:rowOff>
        </xdr:from>
        <xdr:to>
          <xdr:col>18</xdr:col>
          <xdr:colOff>361950</xdr:colOff>
          <xdr:row>32</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Yes and documented in project 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361950</xdr:colOff>
          <xdr:row>30</xdr:row>
          <xdr:rowOff>142875</xdr:rowOff>
        </xdr:from>
        <xdr:to>
          <xdr:col>20</xdr:col>
          <xdr:colOff>1123950</xdr:colOff>
          <xdr:row>32</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No ICR applied to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161925</xdr:rowOff>
        </xdr:from>
        <xdr:to>
          <xdr:col>18</xdr:col>
          <xdr:colOff>304800</xdr:colOff>
          <xdr:row>35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Yes and documented in project files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361950</xdr:colOff>
          <xdr:row>33</xdr:row>
          <xdr:rowOff>152400</xdr:rowOff>
        </xdr:from>
        <xdr:to>
          <xdr:col>20</xdr:col>
          <xdr:colOff>1123950</xdr:colOff>
          <xdr:row>35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No fee applied to contract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4"/>
  <sheetViews>
    <sheetView tabSelected="1" zoomScaleNormal="100" workbookViewId="0">
      <selection activeCell="E4" sqref="E4"/>
    </sheetView>
  </sheetViews>
  <sheetFormatPr defaultColWidth="9.140625" defaultRowHeight="15" x14ac:dyDescent="0.25"/>
  <cols>
    <col min="1" max="1" width="6.28515625" style="1" customWidth="1"/>
    <col min="2" max="2" width="1.7109375" style="1" customWidth="1"/>
    <col min="3" max="3" width="26.140625" style="1" customWidth="1"/>
    <col min="4" max="4" width="15.85546875" style="1" customWidth="1"/>
    <col min="5" max="5" width="9.5703125" style="15" customWidth="1"/>
    <col min="6" max="6" width="2.5703125" style="15" customWidth="1"/>
    <col min="7" max="7" width="10.42578125" style="17" customWidth="1"/>
    <col min="8" max="8" width="1.85546875" style="15" customWidth="1"/>
    <col min="9" max="9" width="11.7109375" style="15" customWidth="1"/>
    <col min="10" max="10" width="1.7109375" style="15" customWidth="1"/>
    <col min="11" max="11" width="12.85546875" style="15" customWidth="1"/>
    <col min="12" max="12" width="2" style="15" customWidth="1"/>
    <col min="13" max="13" width="10.28515625" style="15" customWidth="1"/>
    <col min="14" max="14" width="2" style="15" customWidth="1"/>
    <col min="15" max="15" width="9.140625" style="15"/>
    <col min="16" max="16" width="1.7109375" style="15" customWidth="1"/>
    <col min="17" max="17" width="16.7109375" style="15" customWidth="1"/>
    <col min="18" max="18" width="1.7109375" style="1" customWidth="1"/>
    <col min="19" max="19" width="16.28515625" style="1" customWidth="1"/>
    <col min="20" max="20" width="1.7109375" style="1" customWidth="1"/>
    <col min="21" max="21" width="16.7109375" style="1" customWidth="1"/>
    <col min="22" max="22" width="2" style="1" customWidth="1"/>
    <col min="23" max="16384" width="9.140625" style="1"/>
  </cols>
  <sheetData>
    <row r="1" spans="2:22" ht="21" x14ac:dyDescent="0.25">
      <c r="B1" s="2"/>
      <c r="C1" s="2"/>
      <c r="D1" s="2"/>
      <c r="E1" s="2"/>
      <c r="F1" s="2"/>
      <c r="G1" s="2"/>
      <c r="H1" s="2"/>
      <c r="I1" s="2" t="s">
        <v>0</v>
      </c>
      <c r="J1" s="2"/>
      <c r="K1" s="2"/>
      <c r="L1" s="2"/>
      <c r="M1" s="2"/>
      <c r="N1" s="2"/>
      <c r="O1" s="2"/>
      <c r="P1" s="2"/>
      <c r="Q1" s="2"/>
      <c r="R1" s="2"/>
      <c r="S1" s="2"/>
      <c r="T1" s="2"/>
      <c r="U1" s="2"/>
      <c r="V1" s="2"/>
    </row>
    <row r="2" spans="2:22" ht="21.75" thickBot="1" x14ac:dyDescent="0.3">
      <c r="C2" s="2"/>
      <c r="D2" s="2"/>
      <c r="E2" s="2"/>
      <c r="F2" s="2"/>
      <c r="G2" s="3"/>
      <c r="H2" s="2"/>
      <c r="I2" s="2"/>
      <c r="J2" s="2"/>
      <c r="K2" s="2"/>
      <c r="L2" s="2"/>
      <c r="M2" s="2"/>
      <c r="N2" s="2"/>
      <c r="O2" s="2"/>
      <c r="P2" s="2"/>
      <c r="Q2" s="2"/>
    </row>
    <row r="3" spans="2:22" ht="16.899999999999999" customHeight="1" x14ac:dyDescent="0.25">
      <c r="B3" s="4"/>
      <c r="C3" s="5" t="s">
        <v>1</v>
      </c>
      <c r="D3" s="6"/>
      <c r="E3" s="6"/>
      <c r="F3" s="6"/>
      <c r="G3" s="6"/>
      <c r="H3" s="6"/>
      <c r="I3" s="6"/>
      <c r="J3" s="7"/>
      <c r="K3" s="8" t="s">
        <v>61</v>
      </c>
      <c r="L3" s="9"/>
      <c r="M3" s="8" t="s">
        <v>62</v>
      </c>
      <c r="N3" s="9"/>
      <c r="O3" s="9"/>
      <c r="P3" s="9"/>
      <c r="Q3" s="9"/>
      <c r="R3" s="10"/>
      <c r="S3" s="10"/>
      <c r="T3" s="10"/>
      <c r="U3" s="10"/>
      <c r="V3" s="11"/>
    </row>
    <row r="4" spans="2:22" ht="16.899999999999999" customHeight="1" x14ac:dyDescent="0.25">
      <c r="B4" s="12"/>
      <c r="C4" s="13" t="s">
        <v>2</v>
      </c>
      <c r="D4" s="18"/>
      <c r="E4" s="18"/>
      <c r="F4" s="18"/>
      <c r="G4" s="18"/>
      <c r="H4" s="18"/>
      <c r="I4" s="18"/>
      <c r="J4" s="14"/>
      <c r="V4" s="16"/>
    </row>
    <row r="5" spans="2:22" ht="16.899999999999999" customHeight="1" x14ac:dyDescent="0.25">
      <c r="B5" s="12"/>
      <c r="C5" s="13" t="s">
        <v>3</v>
      </c>
      <c r="D5" s="18"/>
      <c r="E5" s="18"/>
      <c r="F5" s="18"/>
      <c r="G5" s="18"/>
      <c r="H5" s="18"/>
      <c r="I5" s="18"/>
      <c r="J5" s="14"/>
      <c r="K5" s="17"/>
      <c r="L5" s="17"/>
      <c r="O5" s="17"/>
      <c r="P5" s="17"/>
      <c r="V5" s="16"/>
    </row>
    <row r="6" spans="2:22" ht="16.899999999999999" customHeight="1" x14ac:dyDescent="0.25">
      <c r="B6" s="12"/>
      <c r="C6" s="13" t="s">
        <v>4</v>
      </c>
      <c r="D6" s="18" t="s">
        <v>69</v>
      </c>
      <c r="E6" s="18"/>
      <c r="F6" s="18"/>
      <c r="G6" s="18"/>
      <c r="H6" s="18"/>
      <c r="I6" s="18"/>
      <c r="J6" s="19"/>
      <c r="K6" s="18"/>
      <c r="L6" s="20" t="s">
        <v>59</v>
      </c>
      <c r="M6" s="20"/>
      <c r="N6" s="20"/>
      <c r="O6" s="20"/>
      <c r="P6" s="20"/>
      <c r="Q6" s="20"/>
      <c r="V6" s="16"/>
    </row>
    <row r="7" spans="2:22" x14ac:dyDescent="0.25">
      <c r="B7" s="12"/>
      <c r="C7" s="13"/>
      <c r="D7" s="18" t="s">
        <v>33</v>
      </c>
      <c r="G7" s="15"/>
      <c r="J7" s="14"/>
      <c r="V7" s="16"/>
    </row>
    <row r="8" spans="2:22" ht="15.75" x14ac:dyDescent="0.25">
      <c r="B8" s="12"/>
      <c r="C8" s="21"/>
      <c r="E8" s="22"/>
      <c r="G8" s="23"/>
      <c r="H8" s="14"/>
      <c r="I8" s="23"/>
      <c r="J8" s="14"/>
      <c r="K8" s="17"/>
      <c r="L8" s="17"/>
      <c r="O8" s="17"/>
      <c r="P8" s="17"/>
      <c r="V8" s="16"/>
    </row>
    <row r="9" spans="2:22" ht="15.75" x14ac:dyDescent="0.25">
      <c r="B9" s="12"/>
      <c r="C9" s="21"/>
      <c r="E9" s="27"/>
      <c r="F9" s="27"/>
      <c r="G9" s="27" t="s">
        <v>28</v>
      </c>
      <c r="H9" s="27"/>
      <c r="I9" s="27"/>
      <c r="J9" s="24"/>
      <c r="K9" s="61"/>
      <c r="L9" s="25" t="s">
        <v>29</v>
      </c>
      <c r="M9" s="25"/>
      <c r="N9" s="25"/>
      <c r="O9" s="25"/>
      <c r="P9" s="26"/>
      <c r="Q9" s="27" t="s">
        <v>36</v>
      </c>
      <c r="S9" s="27" t="s">
        <v>38</v>
      </c>
      <c r="U9" s="27" t="s">
        <v>49</v>
      </c>
      <c r="V9" s="16"/>
    </row>
    <row r="10" spans="2:22" ht="15.75" x14ac:dyDescent="0.25">
      <c r="B10" s="12"/>
      <c r="C10" s="21" t="s">
        <v>25</v>
      </c>
      <c r="E10" s="28"/>
      <c r="I10" s="17"/>
      <c r="O10" s="17"/>
      <c r="P10" s="17"/>
      <c r="V10" s="16"/>
    </row>
    <row r="11" spans="2:22" ht="90" x14ac:dyDescent="0.25">
      <c r="B11" s="12"/>
      <c r="C11" s="29" t="s">
        <v>5</v>
      </c>
      <c r="D11" s="29" t="s">
        <v>6</v>
      </c>
      <c r="E11" s="30" t="s">
        <v>7</v>
      </c>
      <c r="F11" s="31" t="s">
        <v>8</v>
      </c>
      <c r="G11" s="32" t="s">
        <v>41</v>
      </c>
      <c r="H11" s="31" t="s">
        <v>9</v>
      </c>
      <c r="I11" s="32" t="s">
        <v>10</v>
      </c>
      <c r="J11" s="29"/>
      <c r="K11" s="32" t="s">
        <v>23</v>
      </c>
      <c r="L11" s="33" t="s">
        <v>11</v>
      </c>
      <c r="M11" s="31" t="s">
        <v>64</v>
      </c>
      <c r="N11" s="31" t="s">
        <v>9</v>
      </c>
      <c r="O11" s="32" t="s">
        <v>40</v>
      </c>
      <c r="P11" s="34"/>
      <c r="Q11" s="31" t="s">
        <v>37</v>
      </c>
      <c r="S11" s="31" t="s">
        <v>44</v>
      </c>
      <c r="U11" s="31" t="s">
        <v>47</v>
      </c>
      <c r="V11" s="16"/>
    </row>
    <row r="12" spans="2:22" ht="15.75" x14ac:dyDescent="0.25">
      <c r="B12" s="12"/>
      <c r="C12" s="35" t="s">
        <v>32</v>
      </c>
      <c r="D12" s="1" t="s">
        <v>12</v>
      </c>
      <c r="E12" s="36">
        <v>100</v>
      </c>
      <c r="F12" s="37" t="s">
        <v>8</v>
      </c>
      <c r="G12" s="38">
        <v>57.69</v>
      </c>
      <c r="H12" s="37" t="s">
        <v>9</v>
      </c>
      <c r="I12" s="39">
        <f>E12*G12</f>
        <v>5769</v>
      </c>
      <c r="K12" s="39">
        <v>120000</v>
      </c>
      <c r="L12" s="40" t="s">
        <v>11</v>
      </c>
      <c r="M12" s="36">
        <v>2080</v>
      </c>
      <c r="N12" s="37" t="s">
        <v>9</v>
      </c>
      <c r="O12" s="38">
        <f>K12/M12</f>
        <v>57.692307692307693</v>
      </c>
      <c r="P12" s="17"/>
      <c r="Q12" s="17">
        <f>G12-O12</f>
        <v>-2.3076923076956746E-3</v>
      </c>
      <c r="S12" s="17">
        <f>O12</f>
        <v>57.692307692307693</v>
      </c>
      <c r="U12" s="41">
        <f>S12*E12</f>
        <v>5769.2307692307695</v>
      </c>
      <c r="V12" s="16"/>
    </row>
    <row r="13" spans="2:22" ht="15.75" x14ac:dyDescent="0.25">
      <c r="B13" s="12"/>
      <c r="C13" s="35" t="s">
        <v>13</v>
      </c>
      <c r="D13" s="1" t="s">
        <v>14</v>
      </c>
      <c r="E13" s="36">
        <v>76</v>
      </c>
      <c r="F13" s="37" t="s">
        <v>8</v>
      </c>
      <c r="G13" s="38">
        <v>50</v>
      </c>
      <c r="H13" s="37" t="s">
        <v>9</v>
      </c>
      <c r="I13" s="39">
        <f t="shared" ref="I13:I19" si="0">E13*G13</f>
        <v>3800</v>
      </c>
      <c r="K13" s="38">
        <v>51000</v>
      </c>
      <c r="L13" s="40" t="s">
        <v>11</v>
      </c>
      <c r="M13" s="36">
        <v>1000</v>
      </c>
      <c r="N13" s="37" t="s">
        <v>9</v>
      </c>
      <c r="O13" s="38">
        <f t="shared" ref="O13:O19" si="1">K13/M13</f>
        <v>51</v>
      </c>
      <c r="P13" s="17"/>
      <c r="Q13" s="17">
        <v>0</v>
      </c>
      <c r="S13" s="17">
        <v>50</v>
      </c>
      <c r="U13" s="41">
        <f t="shared" ref="U13:U19" si="2">S13*E13</f>
        <v>3800</v>
      </c>
      <c r="V13" s="16"/>
    </row>
    <row r="14" spans="2:22" ht="15.75" x14ac:dyDescent="0.25">
      <c r="B14" s="12"/>
      <c r="C14" s="35" t="s">
        <v>15</v>
      </c>
      <c r="E14" s="42">
        <v>50</v>
      </c>
      <c r="F14" s="37" t="s">
        <v>8</v>
      </c>
      <c r="G14" s="38">
        <v>47</v>
      </c>
      <c r="H14" s="37" t="s">
        <v>9</v>
      </c>
      <c r="I14" s="39">
        <f t="shared" si="0"/>
        <v>2350</v>
      </c>
      <c r="K14" s="38">
        <v>92000</v>
      </c>
      <c r="L14" s="40" t="s">
        <v>11</v>
      </c>
      <c r="M14" s="36">
        <v>2080</v>
      </c>
      <c r="N14" s="37" t="s">
        <v>9</v>
      </c>
      <c r="O14" s="39">
        <f t="shared" si="1"/>
        <v>44.230769230769234</v>
      </c>
      <c r="P14" s="43"/>
      <c r="Q14" s="17">
        <f>G14-O14</f>
        <v>2.7692307692307665</v>
      </c>
      <c r="S14" s="17">
        <f t="shared" ref="S14:S19" si="3">O14</f>
        <v>44.230769230769234</v>
      </c>
      <c r="U14" s="41">
        <f t="shared" si="2"/>
        <v>2211.5384615384619</v>
      </c>
      <c r="V14" s="16"/>
    </row>
    <row r="15" spans="2:22" ht="15.75" x14ac:dyDescent="0.25">
      <c r="B15" s="12"/>
      <c r="C15" s="35" t="s">
        <v>16</v>
      </c>
      <c r="E15" s="42">
        <v>50</v>
      </c>
      <c r="F15" s="37" t="s">
        <v>8</v>
      </c>
      <c r="G15" s="38">
        <v>45</v>
      </c>
      <c r="H15" s="37" t="s">
        <v>9</v>
      </c>
      <c r="I15" s="39">
        <f t="shared" si="0"/>
        <v>2250</v>
      </c>
      <c r="K15" s="38">
        <v>91520</v>
      </c>
      <c r="L15" s="40" t="s">
        <v>11</v>
      </c>
      <c r="M15" s="44">
        <v>2080</v>
      </c>
      <c r="N15" s="37" t="s">
        <v>9</v>
      </c>
      <c r="O15" s="38">
        <f t="shared" si="1"/>
        <v>44</v>
      </c>
      <c r="P15" s="17"/>
      <c r="Q15" s="45">
        <f>G15-O15</f>
        <v>1</v>
      </c>
      <c r="S15" s="17">
        <f t="shared" si="3"/>
        <v>44</v>
      </c>
      <c r="U15" s="41">
        <f>S15*E15</f>
        <v>2200</v>
      </c>
      <c r="V15" s="16"/>
    </row>
    <row r="16" spans="2:22" ht="15.75" x14ac:dyDescent="0.25">
      <c r="B16" s="12"/>
      <c r="C16" s="35" t="s">
        <v>17</v>
      </c>
      <c r="E16" s="42">
        <v>50</v>
      </c>
      <c r="F16" s="37" t="s">
        <v>8</v>
      </c>
      <c r="G16" s="38">
        <v>42</v>
      </c>
      <c r="H16" s="37" t="s">
        <v>9</v>
      </c>
      <c r="I16" s="39">
        <f t="shared" si="0"/>
        <v>2100</v>
      </c>
      <c r="K16" s="38">
        <v>4200</v>
      </c>
      <c r="L16" s="40" t="s">
        <v>11</v>
      </c>
      <c r="M16" s="44">
        <v>100</v>
      </c>
      <c r="N16" s="37" t="s">
        <v>9</v>
      </c>
      <c r="O16" s="38">
        <f t="shared" si="1"/>
        <v>42</v>
      </c>
      <c r="P16" s="17"/>
      <c r="Q16" s="17">
        <f>G16-O16</f>
        <v>0</v>
      </c>
      <c r="S16" s="17">
        <f t="shared" si="3"/>
        <v>42</v>
      </c>
      <c r="U16" s="41">
        <f t="shared" si="2"/>
        <v>2100</v>
      </c>
      <c r="V16" s="16"/>
    </row>
    <row r="17" spans="2:22" ht="15.75" x14ac:dyDescent="0.25">
      <c r="B17" s="12"/>
      <c r="C17" s="35" t="s">
        <v>18</v>
      </c>
      <c r="E17" s="42">
        <v>50</v>
      </c>
      <c r="F17" s="37" t="s">
        <v>8</v>
      </c>
      <c r="G17" s="38">
        <v>38</v>
      </c>
      <c r="H17" s="37" t="s">
        <v>9</v>
      </c>
      <c r="I17" s="39">
        <f t="shared" si="0"/>
        <v>1900</v>
      </c>
      <c r="K17" s="38">
        <v>79040</v>
      </c>
      <c r="L17" s="40" t="s">
        <v>11</v>
      </c>
      <c r="M17" s="44">
        <v>2080</v>
      </c>
      <c r="N17" s="37" t="s">
        <v>9</v>
      </c>
      <c r="O17" s="38">
        <f t="shared" si="1"/>
        <v>38</v>
      </c>
      <c r="P17" s="17"/>
      <c r="Q17" s="17">
        <f>G17-O17</f>
        <v>0</v>
      </c>
      <c r="S17" s="17">
        <f t="shared" si="3"/>
        <v>38</v>
      </c>
      <c r="U17" s="41">
        <f t="shared" si="2"/>
        <v>1900</v>
      </c>
      <c r="V17" s="16"/>
    </row>
    <row r="18" spans="2:22" ht="15.75" x14ac:dyDescent="0.25">
      <c r="B18" s="12"/>
      <c r="C18" s="46" t="s">
        <v>46</v>
      </c>
      <c r="E18" s="42">
        <v>15</v>
      </c>
      <c r="F18" s="37" t="s">
        <v>8</v>
      </c>
      <c r="G18" s="38">
        <v>15</v>
      </c>
      <c r="H18" s="37" t="s">
        <v>9</v>
      </c>
      <c r="I18" s="39">
        <f t="shared" si="0"/>
        <v>225</v>
      </c>
      <c r="K18" s="38">
        <v>55000</v>
      </c>
      <c r="L18" s="40" t="s">
        <v>11</v>
      </c>
      <c r="M18" s="44">
        <v>2080</v>
      </c>
      <c r="N18" s="37" t="s">
        <v>9</v>
      </c>
      <c r="O18" s="38">
        <f t="shared" si="1"/>
        <v>26.442307692307693</v>
      </c>
      <c r="P18" s="17"/>
      <c r="Q18" s="47">
        <v>0</v>
      </c>
      <c r="S18" s="17">
        <v>0</v>
      </c>
      <c r="U18" s="41">
        <f t="shared" si="2"/>
        <v>0</v>
      </c>
      <c r="V18" s="16"/>
    </row>
    <row r="19" spans="2:22" ht="15.75" x14ac:dyDescent="0.25">
      <c r="B19" s="12"/>
      <c r="C19" s="35" t="s">
        <v>19</v>
      </c>
      <c r="E19" s="42">
        <v>50</v>
      </c>
      <c r="F19" s="37" t="s">
        <v>8</v>
      </c>
      <c r="G19" s="38">
        <v>35</v>
      </c>
      <c r="H19" s="37" t="s">
        <v>9</v>
      </c>
      <c r="I19" s="39">
        <f t="shared" si="0"/>
        <v>1750</v>
      </c>
      <c r="K19" s="38">
        <v>54000</v>
      </c>
      <c r="L19" s="40" t="s">
        <v>11</v>
      </c>
      <c r="M19" s="36">
        <v>1600</v>
      </c>
      <c r="N19" s="37" t="s">
        <v>9</v>
      </c>
      <c r="O19" s="38">
        <f t="shared" si="1"/>
        <v>33.75</v>
      </c>
      <c r="P19" s="17"/>
      <c r="Q19" s="17">
        <f t="shared" ref="Q19" si="4">G19-O19</f>
        <v>1.25</v>
      </c>
      <c r="S19" s="17">
        <f t="shared" si="3"/>
        <v>33.75</v>
      </c>
      <c r="U19" s="41">
        <f t="shared" si="2"/>
        <v>1687.5</v>
      </c>
      <c r="V19" s="16"/>
    </row>
    <row r="20" spans="2:22" ht="15.75" x14ac:dyDescent="0.25">
      <c r="B20" s="12"/>
      <c r="C20" s="21" t="s">
        <v>20</v>
      </c>
      <c r="D20" s="13"/>
      <c r="E20" s="48"/>
      <c r="F20" s="29"/>
      <c r="G20" s="49"/>
      <c r="H20" s="29"/>
      <c r="I20" s="50">
        <f>SUM(I12:I19)</f>
        <v>20144</v>
      </c>
      <c r="J20" s="14"/>
      <c r="K20" s="49"/>
      <c r="L20" s="23"/>
      <c r="M20" s="14"/>
      <c r="N20" s="14"/>
      <c r="O20" s="23"/>
      <c r="P20" s="23"/>
      <c r="Q20" s="14"/>
      <c r="U20" s="51">
        <f>SUM(U12:U19)</f>
        <v>19668.26923076923</v>
      </c>
      <c r="V20" s="16"/>
    </row>
    <row r="21" spans="2:22" x14ac:dyDescent="0.25">
      <c r="B21" s="12"/>
      <c r="V21" s="16"/>
    </row>
    <row r="22" spans="2:22" ht="15.75" x14ac:dyDescent="0.25">
      <c r="B22" s="12"/>
      <c r="C22" s="21" t="s">
        <v>24</v>
      </c>
      <c r="V22" s="16"/>
    </row>
    <row r="23" spans="2:22" ht="43.9" customHeight="1" x14ac:dyDescent="0.25">
      <c r="B23" s="12"/>
      <c r="C23" s="14" t="s">
        <v>22</v>
      </c>
      <c r="D23" s="14"/>
      <c r="E23" s="52" t="s">
        <v>35</v>
      </c>
      <c r="F23" s="31" t="s">
        <v>8</v>
      </c>
      <c r="G23" s="32" t="s">
        <v>43</v>
      </c>
      <c r="H23" s="31" t="s">
        <v>9</v>
      </c>
      <c r="I23" s="53" t="s">
        <v>21</v>
      </c>
      <c r="J23" s="14"/>
      <c r="K23" s="32" t="s">
        <v>42</v>
      </c>
      <c r="L23" s="23"/>
      <c r="M23" s="14"/>
      <c r="N23" s="14"/>
      <c r="O23" s="23"/>
      <c r="P23" s="23"/>
      <c r="Q23" s="31" t="s">
        <v>39</v>
      </c>
      <c r="S23" s="31" t="s">
        <v>45</v>
      </c>
      <c r="U23" s="31" t="s">
        <v>48</v>
      </c>
      <c r="V23" s="16"/>
    </row>
    <row r="24" spans="2:22" ht="15.75" x14ac:dyDescent="0.25">
      <c r="B24" s="12"/>
      <c r="C24" s="35" t="s">
        <v>30</v>
      </c>
      <c r="E24" s="36">
        <v>5</v>
      </c>
      <c r="F24" s="37" t="s">
        <v>8</v>
      </c>
      <c r="G24" s="17">
        <v>1234</v>
      </c>
      <c r="H24" s="37" t="s">
        <v>9</v>
      </c>
      <c r="I24" s="17">
        <f>E24*G24</f>
        <v>6170</v>
      </c>
      <c r="K24" s="17">
        <v>1200</v>
      </c>
      <c r="Q24" s="17">
        <f>G24-K24</f>
        <v>34</v>
      </c>
      <c r="S24" s="17">
        <f>K24</f>
        <v>1200</v>
      </c>
      <c r="U24" s="17">
        <f>S24*E24</f>
        <v>6000</v>
      </c>
      <c r="V24" s="16"/>
    </row>
    <row r="25" spans="2:22" ht="15.75" x14ac:dyDescent="0.25">
      <c r="B25" s="12"/>
      <c r="C25" s="35" t="s">
        <v>31</v>
      </c>
      <c r="E25" s="36">
        <v>20</v>
      </c>
      <c r="F25" s="37" t="s">
        <v>8</v>
      </c>
      <c r="G25" s="17">
        <v>500</v>
      </c>
      <c r="H25" s="37" t="s">
        <v>9</v>
      </c>
      <c r="I25" s="17">
        <f t="shared" ref="I25:I27" si="5">E25*G25</f>
        <v>10000</v>
      </c>
      <c r="K25" s="17">
        <v>450</v>
      </c>
      <c r="Q25" s="17">
        <f t="shared" ref="Q25:Q27" si="6">G25-K25</f>
        <v>50</v>
      </c>
      <c r="S25" s="17">
        <f t="shared" ref="S25:S27" si="7">K25</f>
        <v>450</v>
      </c>
      <c r="U25" s="17">
        <f t="shared" ref="U25:U27" si="8">S25*E25</f>
        <v>9000</v>
      </c>
      <c r="V25" s="16"/>
    </row>
    <row r="26" spans="2:22" ht="15.75" x14ac:dyDescent="0.25">
      <c r="B26" s="12"/>
      <c r="C26" s="35" t="s">
        <v>34</v>
      </c>
      <c r="E26" s="42">
        <v>500</v>
      </c>
      <c r="F26" s="37" t="s">
        <v>8</v>
      </c>
      <c r="G26" s="17">
        <v>0.54</v>
      </c>
      <c r="H26" s="37" t="s">
        <v>9</v>
      </c>
      <c r="I26" s="17">
        <f t="shared" si="5"/>
        <v>270</v>
      </c>
      <c r="K26" s="17">
        <v>0.6</v>
      </c>
      <c r="Q26" s="17">
        <v>0</v>
      </c>
      <c r="S26" s="17">
        <v>0.54</v>
      </c>
      <c r="U26" s="17">
        <f t="shared" si="8"/>
        <v>270</v>
      </c>
      <c r="V26" s="16"/>
    </row>
    <row r="27" spans="2:22" ht="15.75" x14ac:dyDescent="0.25">
      <c r="B27" s="12"/>
      <c r="C27" s="35" t="s">
        <v>27</v>
      </c>
      <c r="E27" s="42">
        <v>100</v>
      </c>
      <c r="F27" s="37" t="s">
        <v>8</v>
      </c>
      <c r="G27" s="17">
        <v>1.5</v>
      </c>
      <c r="H27" s="37" t="s">
        <v>9</v>
      </c>
      <c r="I27" s="17">
        <f t="shared" si="5"/>
        <v>150</v>
      </c>
      <c r="K27" s="17">
        <v>1.5</v>
      </c>
      <c r="Q27" s="17">
        <f t="shared" si="6"/>
        <v>0</v>
      </c>
      <c r="S27" s="17">
        <f t="shared" si="7"/>
        <v>1.5</v>
      </c>
      <c r="U27" s="17">
        <f t="shared" si="8"/>
        <v>150</v>
      </c>
      <c r="V27" s="16"/>
    </row>
    <row r="28" spans="2:22" ht="15.75" x14ac:dyDescent="0.25">
      <c r="B28" s="12"/>
      <c r="C28" s="21" t="s">
        <v>26</v>
      </c>
      <c r="I28" s="23">
        <f>SUM(I24:I27)</f>
        <v>16590</v>
      </c>
      <c r="K28" s="15" t="s">
        <v>33</v>
      </c>
      <c r="U28" s="23">
        <f>SUM(U24:U27)</f>
        <v>15420</v>
      </c>
      <c r="V28" s="16"/>
    </row>
    <row r="29" spans="2:22" x14ac:dyDescent="0.25">
      <c r="B29" s="12"/>
      <c r="V29" s="16"/>
    </row>
    <row r="30" spans="2:22" ht="32.450000000000003" customHeight="1" x14ac:dyDescent="0.25">
      <c r="B30" s="12"/>
      <c r="C30" s="62" t="s">
        <v>68</v>
      </c>
      <c r="D30" s="62"/>
      <c r="E30" s="62"/>
      <c r="F30" s="62"/>
      <c r="G30" s="62"/>
      <c r="H30" s="62"/>
      <c r="I30" s="62"/>
      <c r="J30" s="62"/>
      <c r="K30" s="62"/>
      <c r="V30" s="16"/>
    </row>
    <row r="31" spans="2:22" x14ac:dyDescent="0.25">
      <c r="B31" s="12"/>
      <c r="V31" s="16"/>
    </row>
    <row r="32" spans="2:22" ht="15.75" x14ac:dyDescent="0.25">
      <c r="B32" s="12"/>
      <c r="C32" s="1" t="s">
        <v>66</v>
      </c>
      <c r="V32" s="16"/>
    </row>
    <row r="33" spans="1:22" x14ac:dyDescent="0.25">
      <c r="B33" s="12"/>
      <c r="C33" s="1" t="s">
        <v>63</v>
      </c>
      <c r="V33" s="16"/>
    </row>
    <row r="34" spans="1:22" x14ac:dyDescent="0.25">
      <c r="B34" s="12"/>
      <c r="V34" s="16"/>
    </row>
    <row r="35" spans="1:22" ht="15.75" x14ac:dyDescent="0.25">
      <c r="B35" s="12"/>
      <c r="C35" s="1" t="s">
        <v>67</v>
      </c>
      <c r="V35" s="16"/>
    </row>
    <row r="36" spans="1:22" ht="9" customHeight="1" thickBot="1" x14ac:dyDescent="0.3">
      <c r="B36" s="54"/>
      <c r="C36" s="55"/>
      <c r="D36" s="55"/>
      <c r="E36" s="56"/>
      <c r="F36" s="56"/>
      <c r="G36" s="57"/>
      <c r="H36" s="56"/>
      <c r="I36" s="56"/>
      <c r="J36" s="56"/>
      <c r="K36" s="56"/>
      <c r="L36" s="56"/>
      <c r="M36" s="56"/>
      <c r="N36" s="56"/>
      <c r="O36" s="56"/>
      <c r="P36" s="56"/>
      <c r="Q36" s="56"/>
      <c r="R36" s="55"/>
      <c r="S36" s="55"/>
      <c r="T36" s="55"/>
      <c r="U36" s="55"/>
      <c r="V36" s="58"/>
    </row>
    <row r="39" spans="1:22" x14ac:dyDescent="0.25">
      <c r="A39" s="1" t="s">
        <v>50</v>
      </c>
      <c r="C39" s="1" t="s">
        <v>55</v>
      </c>
      <c r="E39" s="1"/>
      <c r="F39" s="1"/>
      <c r="G39" s="1"/>
      <c r="H39" s="1"/>
      <c r="I39" s="1"/>
      <c r="J39" s="1"/>
      <c r="K39" s="1"/>
      <c r="L39" s="1"/>
      <c r="M39" s="1"/>
      <c r="N39" s="1"/>
      <c r="O39" s="1"/>
      <c r="P39" s="1"/>
      <c r="Q39" s="1"/>
    </row>
    <row r="40" spans="1:22" x14ac:dyDescent="0.25">
      <c r="A40" s="1" t="s">
        <v>51</v>
      </c>
      <c r="C40" s="1" t="s">
        <v>56</v>
      </c>
    </row>
    <row r="41" spans="1:22" x14ac:dyDescent="0.25">
      <c r="A41" s="1" t="s">
        <v>52</v>
      </c>
      <c r="C41" s="59" t="s">
        <v>57</v>
      </c>
    </row>
    <row r="42" spans="1:22" x14ac:dyDescent="0.25">
      <c r="A42" s="1" t="s">
        <v>53</v>
      </c>
      <c r="C42" s="1" t="s">
        <v>58</v>
      </c>
    </row>
    <row r="43" spans="1:22" x14ac:dyDescent="0.25">
      <c r="A43" s="60" t="s">
        <v>54</v>
      </c>
      <c r="B43" s="60"/>
      <c r="C43" s="1" t="s">
        <v>60</v>
      </c>
    </row>
    <row r="44" spans="1:22" x14ac:dyDescent="0.25">
      <c r="C44" s="1" t="s">
        <v>65</v>
      </c>
    </row>
  </sheetData>
  <mergeCells count="1">
    <mergeCell ref="C30:K30"/>
  </mergeCells>
  <pageMargins left="0.52" right="0.37" top="0.39" bottom="0.39" header="0.3" footer="0.3"/>
  <pageSetup scale="71" orientation="landscape" r:id="rId1"/>
  <headerFooter>
    <oddHeader>&amp;C&amp;G</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ltText="CFO">
                <anchor moveWithCells="1">
                  <from>
                    <xdr:col>3</xdr:col>
                    <xdr:colOff>266700</xdr:colOff>
                    <xdr:row>4</xdr:row>
                    <xdr:rowOff>190500</xdr:rowOff>
                  </from>
                  <to>
                    <xdr:col>3</xdr:col>
                    <xdr:colOff>476250</xdr:colOff>
                    <xdr:row>5</xdr:row>
                    <xdr:rowOff>200025</xdr:rowOff>
                  </to>
                </anchor>
              </controlPr>
            </control>
          </mc:Choice>
        </mc:AlternateContent>
        <mc:AlternateContent xmlns:mc="http://schemas.openxmlformats.org/markup-compatibility/2006">
          <mc:Choice Requires="x14">
            <control shapeId="1033" r:id="rId5" name="Check Box 9">
              <controlPr defaultSize="0" autoFill="0" autoLine="0" autoPict="0" altText="procurement office">
                <anchor moveWithCells="1">
                  <from>
                    <xdr:col>4</xdr:col>
                    <xdr:colOff>523875</xdr:colOff>
                    <xdr:row>4</xdr:row>
                    <xdr:rowOff>180975</xdr:rowOff>
                  </from>
                  <to>
                    <xdr:col>5</xdr:col>
                    <xdr:colOff>85725</xdr:colOff>
                    <xdr:row>5</xdr:row>
                    <xdr:rowOff>190500</xdr:rowOff>
                  </to>
                </anchor>
              </controlPr>
            </control>
          </mc:Choice>
        </mc:AlternateContent>
        <mc:AlternateContent xmlns:mc="http://schemas.openxmlformats.org/markup-compatibility/2006">
          <mc:Choice Requires="x14">
            <control shapeId="1035" r:id="rId6" name="Check Box 11">
              <controlPr defaultSize="0" autoFill="0" autoLine="0" autoPict="0" altText="contract administer">
                <anchor moveWithCells="1">
                  <from>
                    <xdr:col>8</xdr:col>
                    <xdr:colOff>438150</xdr:colOff>
                    <xdr:row>4</xdr:row>
                    <xdr:rowOff>180975</xdr:rowOff>
                  </from>
                  <to>
                    <xdr:col>8</xdr:col>
                    <xdr:colOff>647700</xdr:colOff>
                    <xdr:row>5</xdr:row>
                    <xdr:rowOff>190500</xdr:rowOff>
                  </to>
                </anchor>
              </controlPr>
            </control>
          </mc:Choice>
        </mc:AlternateContent>
        <mc:AlternateContent xmlns:mc="http://schemas.openxmlformats.org/markup-compatibility/2006">
          <mc:Choice Requires="x14">
            <control shapeId="1037" r:id="rId7" name="Check Box 13">
              <controlPr defaultSize="0" autoFill="0" autoLine="0" autoPict="0" altText="or equivant">
                <anchor moveWithCells="1">
                  <from>
                    <xdr:col>10</xdr:col>
                    <xdr:colOff>561975</xdr:colOff>
                    <xdr:row>4</xdr:row>
                    <xdr:rowOff>180975</xdr:rowOff>
                  </from>
                  <to>
                    <xdr:col>10</xdr:col>
                    <xdr:colOff>781050</xdr:colOff>
                    <xdr:row>5</xdr:row>
                    <xdr:rowOff>190500</xdr:rowOff>
                  </to>
                </anchor>
              </controlPr>
            </control>
          </mc:Choice>
        </mc:AlternateContent>
        <mc:AlternateContent xmlns:mc="http://schemas.openxmlformats.org/markup-compatibility/2006">
          <mc:Choice Requires="x14">
            <control shapeId="1038" r:id="rId8" name="Check Box 14">
              <controlPr defaultSize="0" autoFill="0" autoLine="0" autoPict="0" altText="prime">
                <anchor moveWithCells="1">
                  <from>
                    <xdr:col>10</xdr:col>
                    <xdr:colOff>371475</xdr:colOff>
                    <xdr:row>1</xdr:row>
                    <xdr:rowOff>247650</xdr:rowOff>
                  </from>
                  <to>
                    <xdr:col>10</xdr:col>
                    <xdr:colOff>590550</xdr:colOff>
                    <xdr:row>2</xdr:row>
                    <xdr:rowOff>200025</xdr:rowOff>
                  </to>
                </anchor>
              </controlPr>
            </control>
          </mc:Choice>
        </mc:AlternateContent>
        <mc:AlternateContent xmlns:mc="http://schemas.openxmlformats.org/markup-compatibility/2006">
          <mc:Choice Requires="x14">
            <control shapeId="1039" r:id="rId9" name="Check Box 15">
              <controlPr defaultSize="0" autoFill="0" autoLine="0" autoPict="0" altText="sub">
                <anchor moveWithCells="1">
                  <from>
                    <xdr:col>12</xdr:col>
                    <xdr:colOff>247650</xdr:colOff>
                    <xdr:row>1</xdr:row>
                    <xdr:rowOff>247650</xdr:rowOff>
                  </from>
                  <to>
                    <xdr:col>12</xdr:col>
                    <xdr:colOff>457200</xdr:colOff>
                    <xdr:row>2</xdr:row>
                    <xdr:rowOff>200025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14</xdr:col>
                    <xdr:colOff>19050</xdr:colOff>
                    <xdr:row>28</xdr:row>
                    <xdr:rowOff>171450</xdr:rowOff>
                  </from>
                  <to>
                    <xdr:col>18</xdr:col>
                    <xdr:colOff>371475</xdr:colOff>
                    <xdr:row>29</xdr:row>
                    <xdr:rowOff>209550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18</xdr:col>
                    <xdr:colOff>361950</xdr:colOff>
                    <xdr:row>28</xdr:row>
                    <xdr:rowOff>180975</xdr:rowOff>
                  </from>
                  <to>
                    <xdr:col>20</xdr:col>
                    <xdr:colOff>1123950</xdr:colOff>
                    <xdr:row>29</xdr:row>
                    <xdr:rowOff>219075</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14</xdr:col>
                    <xdr:colOff>0</xdr:colOff>
                    <xdr:row>30</xdr:row>
                    <xdr:rowOff>171450</xdr:rowOff>
                  </from>
                  <to>
                    <xdr:col>18</xdr:col>
                    <xdr:colOff>361950</xdr:colOff>
                    <xdr:row>32</xdr:row>
                    <xdr:rowOff>9525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18</xdr:col>
                    <xdr:colOff>361950</xdr:colOff>
                    <xdr:row>30</xdr:row>
                    <xdr:rowOff>142875</xdr:rowOff>
                  </from>
                  <to>
                    <xdr:col>20</xdr:col>
                    <xdr:colOff>1123950</xdr:colOff>
                    <xdr:row>32</xdr:row>
                    <xdr:rowOff>9525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14</xdr:col>
                    <xdr:colOff>0</xdr:colOff>
                    <xdr:row>33</xdr:row>
                    <xdr:rowOff>161925</xdr:rowOff>
                  </from>
                  <to>
                    <xdr:col>18</xdr:col>
                    <xdr:colOff>304800</xdr:colOff>
                    <xdr:row>35</xdr:row>
                    <xdr:rowOff>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18</xdr:col>
                    <xdr:colOff>361950</xdr:colOff>
                    <xdr:row>33</xdr:row>
                    <xdr:rowOff>152400</xdr:rowOff>
                  </from>
                  <to>
                    <xdr:col>20</xdr:col>
                    <xdr:colOff>1123950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CostAnalysis</vt:lpstr>
    </vt:vector>
  </TitlesOfParts>
  <Company>Caltrans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s139000</dc:creator>
  <cp:lastModifiedBy>Cuccaro, Crista</cp:lastModifiedBy>
  <cp:lastPrinted>2017-01-12T21:03:28Z</cp:lastPrinted>
  <dcterms:created xsi:type="dcterms:W3CDTF">2016-02-19T21:43:18Z</dcterms:created>
  <dcterms:modified xsi:type="dcterms:W3CDTF">2024-10-23T18:03:11Z</dcterms:modified>
</cp:coreProperties>
</file>