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oenigk\"/>
    </mc:Choice>
  </mc:AlternateContent>
  <bookViews>
    <workbookView xWindow="0" yWindow="0" windowWidth="28800" windowHeight="11880"/>
  </bookViews>
  <sheets>
    <sheet name="Data" sheetId="1" r:id="rId1"/>
    <sheet name="PivotTable1" sheetId="31" r:id="rId2"/>
    <sheet name="PivotTable2" sheetId="5" r:id="rId3"/>
    <sheet name="Purpose Pareto" sheetId="25" r:id="rId4"/>
    <sheet name="Dept Pareto " sheetId="23" r:id="rId5"/>
    <sheet name="Count XmRLatePayments" sheetId="16" r:id="rId6"/>
    <sheet name=" XmRAverageDaysLate " sheetId="27" r:id="rId7"/>
  </sheets>
  <definedNames>
    <definedName name="_xlnm.Print_Area" localSheetId="6">' XmRAverageDaysLate '!$C$1:$R$36</definedName>
    <definedName name="_xlnm.Print_Area" localSheetId="5">'Count XmRLatePayments'!$C$1:$R$36</definedName>
    <definedName name="_xlnm.Print_Area" localSheetId="4">'Dept Pareto '!$A$1:$M$34</definedName>
    <definedName name="_xlnm.Print_Area" localSheetId="3">'Purpose Pareto'!$A$1:$M$34</definedName>
  </definedNames>
  <calcPr calcId="162913" concurrentCalc="0"/>
  <pivotCaches>
    <pivotCache cacheId="3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7" l="1"/>
  <c r="J3" i="27"/>
  <c r="K4" i="27"/>
  <c r="J4" i="27"/>
  <c r="K5" i="27"/>
  <c r="J5" i="27"/>
  <c r="K6" i="27"/>
  <c r="J6" i="27"/>
  <c r="K7" i="27"/>
  <c r="J7" i="27"/>
  <c r="K8" i="27"/>
  <c r="J8" i="27"/>
  <c r="K9" i="27"/>
  <c r="J9" i="27"/>
  <c r="K10" i="27"/>
  <c r="J10" i="27"/>
  <c r="K11" i="27"/>
  <c r="J11" i="27"/>
  <c r="K12" i="27"/>
  <c r="J12" i="27"/>
  <c r="K13" i="27"/>
  <c r="O2" i="27"/>
  <c r="I2" i="27"/>
  <c r="O3" i="27"/>
  <c r="I3" i="27"/>
  <c r="O4" i="27"/>
  <c r="I4" i="27"/>
  <c r="O5" i="27"/>
  <c r="I5" i="27"/>
  <c r="O6" i="27"/>
  <c r="I6" i="27"/>
  <c r="O7" i="27"/>
  <c r="I7" i="27"/>
  <c r="O8" i="27"/>
  <c r="I8" i="27"/>
  <c r="O9" i="27"/>
  <c r="I9" i="27"/>
  <c r="O10" i="27"/>
  <c r="I10" i="27"/>
  <c r="O11" i="27"/>
  <c r="I11" i="27"/>
  <c r="O12" i="27"/>
  <c r="I12" i="27"/>
  <c r="O13" i="27"/>
  <c r="I13" i="27"/>
  <c r="O14" i="27"/>
  <c r="I14" i="27"/>
  <c r="O15" i="27"/>
  <c r="I15" i="27"/>
  <c r="O16" i="27"/>
  <c r="I16" i="27"/>
  <c r="O17" i="27"/>
  <c r="I17" i="27"/>
  <c r="O18" i="27"/>
  <c r="I18" i="27"/>
  <c r="O19" i="27"/>
  <c r="I19" i="27"/>
  <c r="O20" i="27"/>
  <c r="I20" i="27"/>
  <c r="O21" i="27"/>
  <c r="I21" i="27"/>
  <c r="O22" i="27"/>
  <c r="I22" i="27"/>
  <c r="O23" i="27"/>
  <c r="I23" i="27"/>
  <c r="O24" i="27"/>
  <c r="I24" i="27"/>
  <c r="O25" i="27"/>
  <c r="I25" i="27"/>
  <c r="O26" i="27"/>
  <c r="I26" i="27"/>
  <c r="O27" i="27"/>
  <c r="I27" i="27"/>
  <c r="O28" i="27"/>
  <c r="I28" i="27"/>
  <c r="O29" i="27"/>
  <c r="I29" i="27"/>
  <c r="O30" i="27"/>
  <c r="I30" i="27"/>
  <c r="O31" i="27"/>
  <c r="I31" i="27"/>
  <c r="O32" i="27"/>
  <c r="I32" i="27"/>
  <c r="O33" i="27"/>
  <c r="I33" i="27"/>
  <c r="H2" i="27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G2" i="27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E2" i="27"/>
  <c r="E3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D2" i="27"/>
  <c r="D3" i="27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C2" i="27"/>
  <c r="C3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F2" i="27"/>
  <c r="F3" i="27"/>
  <c r="F4" i="27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L3" i="27"/>
  <c r="Q3" i="27"/>
  <c r="L4" i="27"/>
  <c r="Q4" i="27"/>
  <c r="L5" i="27"/>
  <c r="Q5" i="27"/>
  <c r="L6" i="27"/>
  <c r="Q6" i="27"/>
  <c r="L7" i="27"/>
  <c r="Q7" i="27"/>
  <c r="L8" i="27"/>
  <c r="Q8" i="27"/>
  <c r="L9" i="27"/>
  <c r="Q9" i="27"/>
  <c r="L10" i="27"/>
  <c r="Q10" i="27"/>
  <c r="L11" i="27"/>
  <c r="Q11" i="27"/>
  <c r="L12" i="27"/>
  <c r="Q12" i="27"/>
  <c r="L13" i="27"/>
  <c r="Q13" i="27"/>
  <c r="L14" i="27"/>
  <c r="Q14" i="27"/>
  <c r="L15" i="27"/>
  <c r="Q15" i="27"/>
  <c r="L16" i="27"/>
  <c r="Q16" i="27"/>
  <c r="L17" i="27"/>
  <c r="Q17" i="27"/>
  <c r="L18" i="27"/>
  <c r="Q18" i="27"/>
  <c r="L19" i="27"/>
  <c r="Q19" i="27"/>
  <c r="L20" i="27"/>
  <c r="Q20" i="27"/>
  <c r="L21" i="27"/>
  <c r="Q21" i="27"/>
  <c r="L22" i="27"/>
  <c r="Q22" i="27"/>
  <c r="L23" i="27"/>
  <c r="Q23" i="27"/>
  <c r="L24" i="27"/>
  <c r="Q24" i="27"/>
  <c r="L25" i="27"/>
  <c r="Q25" i="27"/>
  <c r="L26" i="27"/>
  <c r="Q26" i="27"/>
  <c r="L27" i="27"/>
  <c r="Q27" i="27"/>
  <c r="L28" i="27"/>
  <c r="Q28" i="27"/>
  <c r="L29" i="27"/>
  <c r="Q29" i="27"/>
  <c r="L30" i="27"/>
  <c r="Q30" i="27"/>
  <c r="L31" i="27"/>
  <c r="Q31" i="27"/>
  <c r="L32" i="27"/>
  <c r="Q32" i="27"/>
  <c r="L33" i="27"/>
  <c r="Q33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N3" i="27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M3" i="27"/>
  <c r="M4" i="27"/>
  <c r="M5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2" i="27"/>
  <c r="C2" i="25"/>
  <c r="C3" i="25"/>
  <c r="C4" i="25"/>
  <c r="C5" i="25"/>
  <c r="C6" i="25"/>
  <c r="C7" i="25"/>
  <c r="C8" i="25"/>
  <c r="C9" i="25"/>
  <c r="C10" i="25"/>
  <c r="C11" i="25"/>
  <c r="B11" i="25"/>
  <c r="C2" i="23"/>
  <c r="C3" i="23"/>
  <c r="C4" i="23"/>
  <c r="C5" i="23"/>
  <c r="C6" i="23"/>
  <c r="C7" i="23"/>
  <c r="C8" i="23"/>
  <c r="C9" i="23"/>
  <c r="C10" i="23"/>
  <c r="C11" i="23"/>
  <c r="K3" i="16"/>
  <c r="J3" i="16"/>
  <c r="K4" i="16"/>
  <c r="J4" i="16"/>
  <c r="K5" i="16"/>
  <c r="J5" i="16"/>
  <c r="K6" i="16"/>
  <c r="J6" i="16"/>
  <c r="K7" i="16"/>
  <c r="J7" i="16"/>
  <c r="K8" i="16"/>
  <c r="J8" i="16"/>
  <c r="K9" i="16"/>
  <c r="J9" i="16"/>
  <c r="K10" i="16"/>
  <c r="J10" i="16"/>
  <c r="K11" i="16"/>
  <c r="J11" i="16"/>
  <c r="K12" i="16"/>
  <c r="J12" i="16"/>
  <c r="K13" i="16"/>
  <c r="O2" i="16"/>
  <c r="I2" i="16"/>
  <c r="O3" i="16"/>
  <c r="I3" i="16"/>
  <c r="O4" i="16"/>
  <c r="I4" i="16"/>
  <c r="O5" i="16"/>
  <c r="I5" i="16"/>
  <c r="O6" i="16"/>
  <c r="I6" i="16"/>
  <c r="O7" i="16"/>
  <c r="I7" i="16"/>
  <c r="O8" i="16"/>
  <c r="I8" i="16"/>
  <c r="O9" i="16"/>
  <c r="I9" i="16"/>
  <c r="O10" i="16"/>
  <c r="I10" i="16"/>
  <c r="O11" i="16"/>
  <c r="I11" i="16"/>
  <c r="O12" i="16"/>
  <c r="I12" i="16"/>
  <c r="O13" i="16"/>
  <c r="I13" i="16"/>
  <c r="O14" i="16"/>
  <c r="I14" i="16"/>
  <c r="O15" i="16"/>
  <c r="I15" i="16"/>
  <c r="O16" i="16"/>
  <c r="I16" i="16"/>
  <c r="O17" i="16"/>
  <c r="I17" i="16"/>
  <c r="O18" i="16"/>
  <c r="I18" i="16"/>
  <c r="O19" i="16"/>
  <c r="I19" i="16"/>
  <c r="O20" i="16"/>
  <c r="I20" i="16"/>
  <c r="O21" i="16"/>
  <c r="I21" i="16"/>
  <c r="O22" i="16"/>
  <c r="I22" i="16"/>
  <c r="O23" i="16"/>
  <c r="I23" i="16"/>
  <c r="O24" i="16"/>
  <c r="I24" i="16"/>
  <c r="O25" i="16"/>
  <c r="I25" i="16"/>
  <c r="O26" i="16"/>
  <c r="I26" i="16"/>
  <c r="O27" i="16"/>
  <c r="I27" i="16"/>
  <c r="O28" i="16"/>
  <c r="I28" i="16"/>
  <c r="O29" i="16"/>
  <c r="I29" i="16"/>
  <c r="O30" i="16"/>
  <c r="I30" i="16"/>
  <c r="O31" i="16"/>
  <c r="I31" i="16"/>
  <c r="O32" i="16"/>
  <c r="I32" i="16"/>
  <c r="O33" i="16"/>
  <c r="I33" i="16"/>
  <c r="H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G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E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D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C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F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L3" i="16"/>
  <c r="Q3" i="16"/>
  <c r="L4" i="16"/>
  <c r="Q4" i="16"/>
  <c r="L5" i="16"/>
  <c r="Q5" i="16"/>
  <c r="L6" i="16"/>
  <c r="Q6" i="16"/>
  <c r="L7" i="16"/>
  <c r="Q7" i="16"/>
  <c r="L8" i="16"/>
  <c r="Q8" i="16"/>
  <c r="L9" i="16"/>
  <c r="Q9" i="16"/>
  <c r="L10" i="16"/>
  <c r="Q10" i="16"/>
  <c r="L11" i="16"/>
  <c r="Q11" i="16"/>
  <c r="L12" i="16"/>
  <c r="Q12" i="16"/>
  <c r="L13" i="16"/>
  <c r="Q13" i="16"/>
  <c r="L14" i="16"/>
  <c r="Q14" i="16"/>
  <c r="L15" i="16"/>
  <c r="Q15" i="16"/>
  <c r="L16" i="16"/>
  <c r="Q16" i="16"/>
  <c r="L17" i="16"/>
  <c r="Q17" i="16"/>
  <c r="L18" i="16"/>
  <c r="Q18" i="16"/>
  <c r="L19" i="16"/>
  <c r="Q19" i="16"/>
  <c r="L20" i="16"/>
  <c r="Q20" i="16"/>
  <c r="L21" i="16"/>
  <c r="Q21" i="16"/>
  <c r="L22" i="16"/>
  <c r="Q22" i="16"/>
  <c r="L23" i="16"/>
  <c r="Q23" i="16"/>
  <c r="L24" i="16"/>
  <c r="Q24" i="16"/>
  <c r="L25" i="16"/>
  <c r="Q25" i="16"/>
  <c r="L26" i="16"/>
  <c r="Q26" i="16"/>
  <c r="L27" i="16"/>
  <c r="Q27" i="16"/>
  <c r="L28" i="16"/>
  <c r="Q28" i="16"/>
  <c r="L29" i="16"/>
  <c r="Q29" i="16"/>
  <c r="L30" i="16"/>
  <c r="Q30" i="16"/>
  <c r="L31" i="16"/>
  <c r="Q31" i="16"/>
  <c r="L32" i="16"/>
  <c r="Q32" i="16"/>
  <c r="L33" i="16"/>
  <c r="Q33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2" i="16"/>
  <c r="L229" i="1"/>
  <c r="M229" i="1"/>
  <c r="K229" i="1"/>
  <c r="L222" i="1"/>
  <c r="M222" i="1"/>
  <c r="K222" i="1"/>
  <c r="L212" i="1"/>
  <c r="M212" i="1"/>
  <c r="K212" i="1"/>
  <c r="L204" i="1"/>
  <c r="K204" i="1"/>
  <c r="L226" i="1"/>
  <c r="K226" i="1"/>
  <c r="L218" i="1"/>
  <c r="K218" i="1"/>
  <c r="L208" i="1"/>
  <c r="K208" i="1"/>
  <c r="L199" i="1"/>
  <c r="K199" i="1"/>
  <c r="M226" i="1"/>
  <c r="M218" i="1"/>
  <c r="M208" i="1"/>
  <c r="M204" i="1"/>
  <c r="M199" i="1"/>
</calcChain>
</file>

<file path=xl/sharedStrings.xml><?xml version="1.0" encoding="utf-8"?>
<sst xmlns="http://schemas.openxmlformats.org/spreadsheetml/2006/main" count="546" uniqueCount="45">
  <si>
    <t>Accounts Payables</t>
  </si>
  <si>
    <t>Accounts Payable that took longer than 30 days to pay.</t>
  </si>
  <si>
    <t>Invoice</t>
  </si>
  <si>
    <t>Date Received</t>
  </si>
  <si>
    <t>Date Paid</t>
  </si>
  <si>
    <t>Department</t>
  </si>
  <si>
    <t>Amount</t>
  </si>
  <si>
    <t>Purpose</t>
  </si>
  <si>
    <t>Dept A</t>
  </si>
  <si>
    <t>Dept B</t>
  </si>
  <si>
    <t>Dept C</t>
  </si>
  <si>
    <t>Dept D</t>
  </si>
  <si>
    <t>Dept E</t>
  </si>
  <si>
    <t>Dept F</t>
  </si>
  <si>
    <t>Dept G</t>
  </si>
  <si>
    <t>Dept H</t>
  </si>
  <si>
    <t>Dept I</t>
  </si>
  <si>
    <t>Dept J</t>
  </si>
  <si>
    <t>Days to Pay</t>
  </si>
  <si>
    <t>Janitorial</t>
  </si>
  <si>
    <t>Uniforms</t>
  </si>
  <si>
    <t>Communications</t>
  </si>
  <si>
    <t>Utilities</t>
  </si>
  <si>
    <t>Fuel</t>
  </si>
  <si>
    <t>Office Supplies</t>
  </si>
  <si>
    <t>Fleet Parts</t>
  </si>
  <si>
    <t>Other Supplies</t>
  </si>
  <si>
    <t>Misc Purpose</t>
  </si>
  <si>
    <t>Contracts</t>
  </si>
  <si>
    <t>LastCell</t>
  </si>
  <si>
    <t>Range</t>
  </si>
  <si>
    <t>UCL</t>
  </si>
  <si>
    <t xml:space="preserve"> +2 Sigma</t>
  </si>
  <si>
    <t xml:space="preserve"> +1 Sigma</t>
  </si>
  <si>
    <t>Average</t>
  </si>
  <si>
    <t xml:space="preserve"> -1 Sigma</t>
  </si>
  <si>
    <t xml:space="preserve"> -2 Sigma</t>
  </si>
  <si>
    <t>LCL</t>
  </si>
  <si>
    <t>Column Labels</t>
  </si>
  <si>
    <t>Grand Total</t>
  </si>
  <si>
    <t>Row Labels</t>
  </si>
  <si>
    <t>Count of Department</t>
  </si>
  <si>
    <t>Date</t>
  </si>
  <si>
    <t>Count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</si>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</sst>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1" applyNumberFormat="1" applyFont="1"/>
    <xf numFmtId="0" fontId="2" fillId="2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4" borderId="0" xfId="0" applyFont="1" applyFill="1"/>
    <xf numFmtId="0" fontId="4" fillId="4" borderId="0" xfId="0" applyFont="1" applyFill="1"/>
    <xf numFmtId="0" fontId="0" fillId="0" borderId="0" xfId="0" applyAlignment="1"/>
    <xf numFmtId="14" fontId="0" fillId="0" borderId="0" xfId="0" applyNumberFormat="1" applyAlignment="1"/>
    <xf numFmtId="165" fontId="0" fillId="0" borderId="0" xfId="0" applyNumberFormat="1" applyAlignment="1"/>
    <xf numFmtId="0" fontId="0" fillId="0" borderId="0" xfId="1" applyNumberFormat="1" applyFont="1"/>
    <xf numFmtId="166" fontId="0" fillId="0" borderId="0" xfId="0" applyNumberFormat="1"/>
    <xf numFmtId="167" fontId="0" fillId="0" borderId="0" xfId="0" applyNumberFormat="1" applyAlignment="1"/>
    <xf numFmtId="167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4" borderId="0" xfId="0" applyNumberFormat="1" applyFill="1"/>
  </cellXfs>
  <cellStyles count="2">
    <cellStyle name="Currency" xfId="1" builtinId="4"/>
    <cellStyle name="Normal" xfId="0" builtinId="0"/>
  </cellStyles>
  <dxfs count="3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0" formatCode="General"/>
      <alignment horizontal="center" vertical="bottom" textRotation="0" wrapText="0" indent="0" justifyLastLine="0" shrinkToFit="0" readingOrder="0"/>
    </dxf>
    <dxf>
      <numFmt numFmtId="19" formatCode="m/d/yyyy"/>
    </dxf>
    <dxf>
      <numFmt numFmtId="19" formatCode="m/d/yyyy"/>
    </dxf>
    <dxf>
      <numFmt numFmtId="0" formatCode="General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[FinanceAcountsPayablePareto.xlsx]PivotTable1!PivotTable4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PivotTable1!$B$3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PivotTable1!$A$4:$A$14</c:f>
              <c:strCache>
                <c:ptCount val="10"/>
                <c:pt idx="0">
                  <c:v>Other Supplies</c:v>
                </c:pt>
                <c:pt idx="1">
                  <c:v>Misc Purpose</c:v>
                </c:pt>
                <c:pt idx="2">
                  <c:v>Janitorial</c:v>
                </c:pt>
                <c:pt idx="3">
                  <c:v>Uniforms</c:v>
                </c:pt>
                <c:pt idx="4">
                  <c:v>Office Supplies</c:v>
                </c:pt>
                <c:pt idx="5">
                  <c:v>Utilities</c:v>
                </c:pt>
                <c:pt idx="6">
                  <c:v>Fuel</c:v>
                </c:pt>
                <c:pt idx="7">
                  <c:v>Communications</c:v>
                </c:pt>
                <c:pt idx="8">
                  <c:v>Fleet Parts</c:v>
                </c:pt>
                <c:pt idx="9">
                  <c:v>Contracts</c:v>
                </c:pt>
              </c:strCache>
            </c:strRef>
          </c:cat>
          <c:val>
            <c:numRef>
              <c:f>PivotTable1!$B$4:$B$14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13</c:v>
                </c:pt>
                <c:pt idx="6">
                  <c:v>15</c:v>
                </c:pt>
                <c:pt idx="7">
                  <c:v>35</c:v>
                </c:pt>
                <c:pt idx="8">
                  <c:v>66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3-44A5-ABCC-FC1C91724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7986680"/>
        <c:axId val="1087981104"/>
      </c:barChart>
      <c:catAx>
        <c:axId val="1087986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981104"/>
        <c:crosses val="autoZero"/>
        <c:auto val="1"/>
        <c:lblAlgn val="ctr"/>
        <c:lblOffset val="100"/>
        <c:noMultiLvlLbl val="0"/>
      </c:catAx>
      <c:valAx>
        <c:axId val="108798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98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/>
              <a:t>Late Payments by Purpose of Payment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D7-44A5-ACF5-E483917DBDBD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77D7-44A5-ACF5-E483917DBDB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77D7-44A5-ACF5-E483917DBDB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'Purpose Pareto'!$A$2:$A$11</c:f>
              <c:strCache>
                <c:ptCount val="10"/>
                <c:pt idx="0">
                  <c:v>Contracts</c:v>
                </c:pt>
                <c:pt idx="1">
                  <c:v>Fleet Parts</c:v>
                </c:pt>
                <c:pt idx="2">
                  <c:v>Communications</c:v>
                </c:pt>
                <c:pt idx="3">
                  <c:v>Fuel</c:v>
                </c:pt>
                <c:pt idx="4">
                  <c:v>Utilities</c:v>
                </c:pt>
                <c:pt idx="5">
                  <c:v>Office Supplies</c:v>
                </c:pt>
                <c:pt idx="6">
                  <c:v>Janitorial</c:v>
                </c:pt>
                <c:pt idx="7">
                  <c:v>Uniforms</c:v>
                </c:pt>
                <c:pt idx="8">
                  <c:v>Misc Purpose</c:v>
                </c:pt>
                <c:pt idx="9">
                  <c:v>Other</c:v>
                </c:pt>
              </c:strCache>
            </c:strRef>
          </c:cat>
          <c:val>
            <c:numRef>
              <c:f>'Purpose Pareto'!$B$2:$B$11</c:f>
              <c:numCache>
                <c:formatCode>General</c:formatCode>
                <c:ptCount val="10"/>
                <c:pt idx="0">
                  <c:v>72</c:v>
                </c:pt>
                <c:pt idx="1">
                  <c:v>66</c:v>
                </c:pt>
                <c:pt idx="2">
                  <c:v>35</c:v>
                </c:pt>
                <c:pt idx="3">
                  <c:v>15</c:v>
                </c:pt>
                <c:pt idx="4">
                  <c:v>13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7-44A5-ACF5-E483917DB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89816216"/>
        <c:axId val="108981818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77D7-44A5-ACF5-E483917DBDBD}"/>
              </c:ext>
            </c:extLst>
          </c:dPt>
          <c:dPt>
            <c:idx val="1"/>
            <c:bubble3D val="0"/>
            <c:spPr>
              <a:ln w="254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77D7-44A5-ACF5-E483917DBDB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D7-44A5-ACF5-E483917DBDB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D7-44A5-ACF5-E483917DBD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'Purpose Pareto'!$A$2:$A$11</c:f>
              <c:strCache>
                <c:ptCount val="10"/>
                <c:pt idx="0">
                  <c:v>Contracts</c:v>
                </c:pt>
                <c:pt idx="1">
                  <c:v>Fleet Parts</c:v>
                </c:pt>
                <c:pt idx="2">
                  <c:v>Communications</c:v>
                </c:pt>
                <c:pt idx="3">
                  <c:v>Fuel</c:v>
                </c:pt>
                <c:pt idx="4">
                  <c:v>Utilities</c:v>
                </c:pt>
                <c:pt idx="5">
                  <c:v>Office Supplies</c:v>
                </c:pt>
                <c:pt idx="6">
                  <c:v>Janitorial</c:v>
                </c:pt>
                <c:pt idx="7">
                  <c:v>Uniforms</c:v>
                </c:pt>
                <c:pt idx="8">
                  <c:v>Misc Purpose</c:v>
                </c:pt>
                <c:pt idx="9">
                  <c:v>Other</c:v>
                </c:pt>
              </c:strCache>
            </c:strRef>
          </c:cat>
          <c:val>
            <c:numRef>
              <c:f>'Purpose Pareto'!$C$1:$C$11</c:f>
              <c:numCache>
                <c:formatCode>0.0%</c:formatCode>
                <c:ptCount val="11"/>
                <c:pt idx="0">
                  <c:v>0</c:v>
                </c:pt>
                <c:pt idx="1">
                  <c:v>0.32579185520361992</c:v>
                </c:pt>
                <c:pt idx="2">
                  <c:v>0.6244343891402715</c:v>
                </c:pt>
                <c:pt idx="3">
                  <c:v>0.78280542986425339</c:v>
                </c:pt>
                <c:pt idx="4">
                  <c:v>0.85067873303167418</c:v>
                </c:pt>
                <c:pt idx="5">
                  <c:v>0.9095022624434389</c:v>
                </c:pt>
                <c:pt idx="6">
                  <c:v>0.94570135746606332</c:v>
                </c:pt>
                <c:pt idx="7">
                  <c:v>0.96380090497737558</c:v>
                </c:pt>
                <c:pt idx="8">
                  <c:v>0.98190045248868785</c:v>
                </c:pt>
                <c:pt idx="9">
                  <c:v>0.99095022624434392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7-44A5-ACF5-E483917DB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69296"/>
        <c:axId val="1087972248"/>
      </c:lineChart>
      <c:catAx>
        <c:axId val="108981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89818184"/>
        <c:crosses val="autoZero"/>
        <c:auto val="0"/>
        <c:lblAlgn val="ctr"/>
        <c:lblOffset val="100"/>
        <c:noMultiLvlLbl val="0"/>
      </c:catAx>
      <c:valAx>
        <c:axId val="1089818184"/>
        <c:scaling>
          <c:orientation val="minMax"/>
          <c:max val="22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89816216"/>
        <c:crosses val="autoZero"/>
        <c:crossBetween val="between"/>
      </c:valAx>
      <c:valAx>
        <c:axId val="108797224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087969296"/>
        <c:crosses val="max"/>
        <c:crossBetween val="midCat"/>
        <c:majorUnit val="0.1"/>
      </c:valAx>
      <c:catAx>
        <c:axId val="10879692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txPr>
          <a:bodyPr rot="0" vert="horz"/>
          <a:lstStyle/>
          <a:p>
            <a:pPr>
              <a:defRPr/>
            </a:pPr>
            <a:endParaRPr lang="en-US"/>
          </a:p>
        </c:txPr>
        <c:crossAx val="1087972248"/>
        <c:crosses val="max"/>
        <c:auto val="0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/>
              <a:t>Late Payments by Department Generating Bill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06-47FB-BD34-70B817C10F0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'Dept Pareto '!$A$2:$A$11</c:f>
              <c:strCache>
                <c:ptCount val="10"/>
                <c:pt idx="0">
                  <c:v>Dept C</c:v>
                </c:pt>
                <c:pt idx="1">
                  <c:v>Dept D</c:v>
                </c:pt>
                <c:pt idx="2">
                  <c:v>Dept B</c:v>
                </c:pt>
                <c:pt idx="3">
                  <c:v>Dept I</c:v>
                </c:pt>
                <c:pt idx="4">
                  <c:v>Dept F</c:v>
                </c:pt>
                <c:pt idx="5">
                  <c:v>Dept A</c:v>
                </c:pt>
                <c:pt idx="6">
                  <c:v>Dept J</c:v>
                </c:pt>
                <c:pt idx="7">
                  <c:v>Dept H</c:v>
                </c:pt>
                <c:pt idx="8">
                  <c:v>Dept E</c:v>
                </c:pt>
                <c:pt idx="9">
                  <c:v>Dept G</c:v>
                </c:pt>
              </c:strCache>
            </c:strRef>
          </c:cat>
          <c:val>
            <c:numRef>
              <c:f>'Dept Pareto '!$B$2:$B$11</c:f>
              <c:numCache>
                <c:formatCode>General</c:formatCode>
                <c:ptCount val="10"/>
                <c:pt idx="0">
                  <c:v>67</c:v>
                </c:pt>
                <c:pt idx="1">
                  <c:v>37</c:v>
                </c:pt>
                <c:pt idx="2">
                  <c:v>27</c:v>
                </c:pt>
                <c:pt idx="3">
                  <c:v>26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6-47FB-BD34-70B817C1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87976840"/>
        <c:axId val="108797716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A006-47FB-BD34-70B817C10F01}"/>
              </c:ext>
            </c:extLst>
          </c:dPt>
          <c:dPt>
            <c:idx val="1"/>
            <c:bubble3D val="0"/>
            <c:spPr>
              <a:ln w="254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A006-47FB-BD34-70B817C10F0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06-47FB-BD34-70B817C10F0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06-47FB-BD34-70B817C1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'Dept Pareto '!$A$2:$A$11</c:f>
              <c:strCache>
                <c:ptCount val="10"/>
                <c:pt idx="0">
                  <c:v>Dept C</c:v>
                </c:pt>
                <c:pt idx="1">
                  <c:v>Dept D</c:v>
                </c:pt>
                <c:pt idx="2">
                  <c:v>Dept B</c:v>
                </c:pt>
                <c:pt idx="3">
                  <c:v>Dept I</c:v>
                </c:pt>
                <c:pt idx="4">
                  <c:v>Dept F</c:v>
                </c:pt>
                <c:pt idx="5">
                  <c:v>Dept A</c:v>
                </c:pt>
                <c:pt idx="6">
                  <c:v>Dept J</c:v>
                </c:pt>
                <c:pt idx="7">
                  <c:v>Dept H</c:v>
                </c:pt>
                <c:pt idx="8">
                  <c:v>Dept E</c:v>
                </c:pt>
                <c:pt idx="9">
                  <c:v>Dept G</c:v>
                </c:pt>
              </c:strCache>
            </c:strRef>
          </c:cat>
          <c:val>
            <c:numRef>
              <c:f>'Dept Pareto '!$C$1:$C$11</c:f>
              <c:numCache>
                <c:formatCode>0.0%</c:formatCode>
                <c:ptCount val="11"/>
                <c:pt idx="0">
                  <c:v>0</c:v>
                </c:pt>
                <c:pt idx="1">
                  <c:v>0.30454545454545456</c:v>
                </c:pt>
                <c:pt idx="2">
                  <c:v>0.47272727272727277</c:v>
                </c:pt>
                <c:pt idx="3">
                  <c:v>0.59545454545454546</c:v>
                </c:pt>
                <c:pt idx="4">
                  <c:v>0.71363636363636362</c:v>
                </c:pt>
                <c:pt idx="5">
                  <c:v>0.78181818181818175</c:v>
                </c:pt>
                <c:pt idx="6">
                  <c:v>0.84090909090909083</c:v>
                </c:pt>
                <c:pt idx="7">
                  <c:v>0.89999999999999991</c:v>
                </c:pt>
                <c:pt idx="8">
                  <c:v>0.94545454545454533</c:v>
                </c:pt>
                <c:pt idx="9">
                  <c:v>0.97727272727272718</c:v>
                </c:pt>
                <c:pt idx="1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6-47FB-BD34-70B817C1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72248"/>
        <c:axId val="1087971264"/>
      </c:lineChart>
      <c:catAx>
        <c:axId val="108797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87977168"/>
        <c:crosses val="autoZero"/>
        <c:auto val="0"/>
        <c:lblAlgn val="ctr"/>
        <c:lblOffset val="100"/>
        <c:noMultiLvlLbl val="0"/>
      </c:catAx>
      <c:valAx>
        <c:axId val="1087977168"/>
        <c:scaling>
          <c:orientation val="minMax"/>
          <c:max val="2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87976840"/>
        <c:crosses val="autoZero"/>
        <c:crossBetween val="between"/>
      </c:valAx>
      <c:valAx>
        <c:axId val="108797126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087972248"/>
        <c:crosses val="max"/>
        <c:crossBetween val="midCat"/>
        <c:majorUnit val="0.1"/>
      </c:valAx>
      <c:catAx>
        <c:axId val="108797224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txPr>
          <a:bodyPr rot="0" vert="horz"/>
          <a:lstStyle/>
          <a:p>
            <a:pPr>
              <a:defRPr/>
            </a:pPr>
            <a:endParaRPr lang="en-US"/>
          </a:p>
        </c:txPr>
        <c:crossAx val="1087971264"/>
        <c:crosses val="max"/>
        <c:auto val="0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Count - mR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 XmRLatePayments'!$K$1</c:f>
              <c:strCache>
                <c:ptCount val="1"/>
                <c:pt idx="0">
                  <c:v>Range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XmRLatePayments'!$K$2:$K$13</c:f>
              <c:numCache>
                <c:formatCode>0.0</c:formatCode>
                <c:ptCount val="12"/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2-489E-86C0-DB233F17511B}"/>
            </c:ext>
          </c:extLst>
        </c:ser>
        <c:ser>
          <c:idx val="1"/>
          <c:order val="1"/>
          <c:tx>
            <c:strRef>
              <c:f>'Count XmRLatePayments'!$L$1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61E-2"/>
                  <c:y val="-2.018592348136292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UCL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22-489E-86C0-DB233F17511B}"/>
                </c:ext>
              </c:extLst>
            </c:dLbl>
            <c:dLbl>
              <c:idx val="10"/>
              <c:layout>
                <c:manualLayout>
                  <c:x val="-1.4685990963836961E-2"/>
                  <c:y val="-2.018592348136292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22-489E-86C0-DB233F1751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XmRLatePayments'!$L$2:$L$13</c:f>
              <c:numCache>
                <c:formatCode>0.0</c:formatCode>
                <c:ptCount val="12"/>
                <c:pt idx="1">
                  <c:v>15.741</c:v>
                </c:pt>
                <c:pt idx="2">
                  <c:v>15.741</c:v>
                </c:pt>
                <c:pt idx="3">
                  <c:v>15.741</c:v>
                </c:pt>
                <c:pt idx="4">
                  <c:v>15.741</c:v>
                </c:pt>
                <c:pt idx="5">
                  <c:v>15.741</c:v>
                </c:pt>
                <c:pt idx="6">
                  <c:v>15.741</c:v>
                </c:pt>
                <c:pt idx="7">
                  <c:v>15.741</c:v>
                </c:pt>
                <c:pt idx="8">
                  <c:v>15.741</c:v>
                </c:pt>
                <c:pt idx="9">
                  <c:v>15.741</c:v>
                </c:pt>
                <c:pt idx="10">
                  <c:v>15.741</c:v>
                </c:pt>
                <c:pt idx="11">
                  <c:v>15.741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22-489E-86C0-DB233F17511B}"/>
            </c:ext>
          </c:extLst>
        </c:ser>
        <c:ser>
          <c:idx val="2"/>
          <c:order val="2"/>
          <c:tx>
            <c:strRef>
              <c:f>'Count XmRLatePayments'!$M$1</c:f>
              <c:strCache>
                <c:ptCount val="1"/>
                <c:pt idx="0">
                  <c:v> +2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XmRLatePayments'!$M$2:$M$13</c:f>
              <c:numCache>
                <c:formatCode>0.0</c:formatCode>
                <c:ptCount val="12"/>
                <c:pt idx="1">
                  <c:v>12.100060606060605</c:v>
                </c:pt>
                <c:pt idx="2">
                  <c:v>12.100060606060605</c:v>
                </c:pt>
                <c:pt idx="3">
                  <c:v>12.100060606060605</c:v>
                </c:pt>
                <c:pt idx="4">
                  <c:v>12.100060606060605</c:v>
                </c:pt>
                <c:pt idx="5">
                  <c:v>12.100060606060605</c:v>
                </c:pt>
                <c:pt idx="6">
                  <c:v>12.100060606060605</c:v>
                </c:pt>
                <c:pt idx="7">
                  <c:v>12.100060606060605</c:v>
                </c:pt>
                <c:pt idx="8">
                  <c:v>12.100060606060605</c:v>
                </c:pt>
                <c:pt idx="9">
                  <c:v>12.100060606060605</c:v>
                </c:pt>
                <c:pt idx="10">
                  <c:v>12.100060606060605</c:v>
                </c:pt>
                <c:pt idx="11">
                  <c:v>12.100060606060605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22-489E-86C0-DB233F17511B}"/>
            </c:ext>
          </c:extLst>
        </c:ser>
        <c:ser>
          <c:idx val="3"/>
          <c:order val="3"/>
          <c:tx>
            <c:strRef>
              <c:f>'Count XmRLatePayments'!$N$1</c:f>
              <c:strCache>
                <c:ptCount val="1"/>
                <c:pt idx="0">
                  <c:v> +1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XmRLatePayments'!$N$2:$N$13</c:f>
              <c:numCache>
                <c:formatCode>0.0</c:formatCode>
                <c:ptCount val="12"/>
                <c:pt idx="1">
                  <c:v>8.4591212121212109</c:v>
                </c:pt>
                <c:pt idx="2">
                  <c:v>8.4591212121212109</c:v>
                </c:pt>
                <c:pt idx="3">
                  <c:v>8.4591212121212109</c:v>
                </c:pt>
                <c:pt idx="4">
                  <c:v>8.4591212121212109</c:v>
                </c:pt>
                <c:pt idx="5">
                  <c:v>8.4591212121212109</c:v>
                </c:pt>
                <c:pt idx="6">
                  <c:v>8.4591212121212109</c:v>
                </c:pt>
                <c:pt idx="7">
                  <c:v>8.4591212121212109</c:v>
                </c:pt>
                <c:pt idx="8">
                  <c:v>8.4591212121212109</c:v>
                </c:pt>
                <c:pt idx="9">
                  <c:v>8.4591212121212109</c:v>
                </c:pt>
                <c:pt idx="10">
                  <c:v>8.4591212121212109</c:v>
                </c:pt>
                <c:pt idx="11">
                  <c:v>8.4591212121212109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22-489E-86C0-DB233F17511B}"/>
            </c:ext>
          </c:extLst>
        </c:ser>
        <c:ser>
          <c:idx val="4"/>
          <c:order val="4"/>
          <c:tx>
            <c:strRef>
              <c:f>'Count XmRLatePayments'!$O$1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61E-2"/>
                  <c:y val="-2.018592348136283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CL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22-489E-86C0-DB233F17511B}"/>
                </c:ext>
              </c:extLst>
            </c:dLbl>
            <c:dLbl>
              <c:idx val="10"/>
              <c:layout>
                <c:manualLayout>
                  <c:x val="-1.4685990963836961E-2"/>
                  <c:y val="-2.0185923481362836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22-489E-86C0-DB233F1751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XmRLatePayments'!$O$2:$O$13</c:f>
              <c:numCache>
                <c:formatCode>0.0</c:formatCode>
                <c:ptCount val="12"/>
                <c:pt idx="0">
                  <c:v>4.8181818181818183</c:v>
                </c:pt>
                <c:pt idx="1">
                  <c:v>4.8181818181818183</c:v>
                </c:pt>
                <c:pt idx="2">
                  <c:v>4.8181818181818183</c:v>
                </c:pt>
                <c:pt idx="3">
                  <c:v>4.8181818181818183</c:v>
                </c:pt>
                <c:pt idx="4">
                  <c:v>4.8181818181818183</c:v>
                </c:pt>
                <c:pt idx="5">
                  <c:v>4.8181818181818183</c:v>
                </c:pt>
                <c:pt idx="6">
                  <c:v>4.8181818181818183</c:v>
                </c:pt>
                <c:pt idx="7">
                  <c:v>4.8181818181818183</c:v>
                </c:pt>
                <c:pt idx="8">
                  <c:v>4.8181818181818183</c:v>
                </c:pt>
                <c:pt idx="9">
                  <c:v>4.8181818181818183</c:v>
                </c:pt>
                <c:pt idx="10">
                  <c:v>4.8181818181818183</c:v>
                </c:pt>
                <c:pt idx="11">
                  <c:v>4.8181818181818183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22-489E-86C0-DB233F17511B}"/>
            </c:ext>
          </c:extLst>
        </c:ser>
        <c:ser>
          <c:idx val="5"/>
          <c:order val="5"/>
          <c:tx>
            <c:strRef>
              <c:f>'Count XmRLatePayments'!$P$1</c:f>
              <c:strCache>
                <c:ptCount val="1"/>
                <c:pt idx="0">
                  <c:v> -1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XmRLatePayments'!$P$2:$P$13</c:f>
              <c:numCache>
                <c:formatCode>0.0</c:formatCode>
                <c:ptCount val="12"/>
                <c:pt idx="1">
                  <c:v>1.1772424242424249</c:v>
                </c:pt>
                <c:pt idx="2">
                  <c:v>1.1772424242424249</c:v>
                </c:pt>
                <c:pt idx="3">
                  <c:v>1.1772424242424249</c:v>
                </c:pt>
                <c:pt idx="4">
                  <c:v>1.1772424242424249</c:v>
                </c:pt>
                <c:pt idx="5">
                  <c:v>1.1772424242424249</c:v>
                </c:pt>
                <c:pt idx="6">
                  <c:v>1.1772424242424249</c:v>
                </c:pt>
                <c:pt idx="7">
                  <c:v>1.1772424242424249</c:v>
                </c:pt>
                <c:pt idx="8">
                  <c:v>1.1772424242424249</c:v>
                </c:pt>
                <c:pt idx="9">
                  <c:v>1.1772424242424249</c:v>
                </c:pt>
                <c:pt idx="10">
                  <c:v>1.1772424242424249</c:v>
                </c:pt>
                <c:pt idx="11">
                  <c:v>1.1772424242424249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422-489E-86C0-DB233F17511B}"/>
            </c:ext>
          </c:extLst>
        </c:ser>
        <c:ser>
          <c:idx val="6"/>
          <c:order val="6"/>
          <c:tx>
            <c:strRef>
              <c:f>'Count XmRLatePayments'!$Q$1</c:f>
              <c:strCache>
                <c:ptCount val="1"/>
                <c:pt idx="0">
                  <c:v> -2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XmRLatePayments'!$Q$2:$Q$13</c:f>
              <c:numCache>
                <c:formatCode>0.0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422-489E-86C0-DB233F17511B}"/>
            </c:ext>
          </c:extLst>
        </c:ser>
        <c:ser>
          <c:idx val="7"/>
          <c:order val="7"/>
          <c:tx>
            <c:strRef>
              <c:f>'Count XmRLatePayments'!$R$1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XmRLatePayments'!$R$2:$R$13</c:f>
              <c:numCache>
                <c:formatCode>0.0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22-489E-86C0-DB233F175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51288"/>
        <c:axId val="1077953584"/>
      </c:lineChart>
      <c:catAx>
        <c:axId val="107795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7/1/2017 - 6/1/2018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crossAx val="1077953584"/>
        <c:crosses val="autoZero"/>
        <c:auto val="0"/>
        <c:lblAlgn val="ctr"/>
        <c:lblOffset val="100"/>
        <c:noMultiLvlLbl val="0"/>
      </c:catAx>
      <c:valAx>
        <c:axId val="1077953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7795128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Late Payments by Month Received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 XmRLatePayments'!$B$1</c:f>
              <c:strCache>
                <c:ptCount val="1"/>
                <c:pt idx="0">
                  <c:v>Count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XmRLatePayments'!$B$2:$B$13</c:f>
              <c:numCache>
                <c:formatCode>0.0</c:formatCode>
                <c:ptCount val="12"/>
                <c:pt idx="0">
                  <c:v>12</c:v>
                </c:pt>
                <c:pt idx="1">
                  <c:v>21</c:v>
                </c:pt>
                <c:pt idx="2">
                  <c:v>12</c:v>
                </c:pt>
                <c:pt idx="3">
                  <c:v>19</c:v>
                </c:pt>
                <c:pt idx="4">
                  <c:v>16</c:v>
                </c:pt>
                <c:pt idx="5">
                  <c:v>17</c:v>
                </c:pt>
                <c:pt idx="6">
                  <c:v>22</c:v>
                </c:pt>
                <c:pt idx="7">
                  <c:v>21</c:v>
                </c:pt>
                <c:pt idx="8">
                  <c:v>16</c:v>
                </c:pt>
                <c:pt idx="9">
                  <c:v>22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6-4A27-B064-B8779724A16F}"/>
            </c:ext>
          </c:extLst>
        </c:ser>
        <c:ser>
          <c:idx val="1"/>
          <c:order val="1"/>
          <c:tx>
            <c:strRef>
              <c:f>'Count XmRLatePayments'!$C$1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61E-2"/>
                  <c:y val="-2.01859234813629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UCL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6-4A27-B064-B8779724A16F}"/>
                </c:ext>
              </c:extLst>
            </c:dLbl>
            <c:dLbl>
              <c:idx val="10"/>
              <c:layout>
                <c:manualLayout>
                  <c:x val="-1.4685990963836961E-2"/>
                  <c:y val="-2.0185923481362909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56-4A27-B064-B8779724A1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XmRLatePayments'!$C$2:$C$13</c:f>
              <c:numCache>
                <c:formatCode>0.0</c:formatCode>
                <c:ptCount val="12"/>
                <c:pt idx="0">
                  <c:v>31.149696969696969</c:v>
                </c:pt>
                <c:pt idx="1">
                  <c:v>31.149696969696969</c:v>
                </c:pt>
                <c:pt idx="2">
                  <c:v>31.149696969696969</c:v>
                </c:pt>
                <c:pt idx="3">
                  <c:v>31.149696969696969</c:v>
                </c:pt>
                <c:pt idx="4">
                  <c:v>31.149696969696969</c:v>
                </c:pt>
                <c:pt idx="5">
                  <c:v>31.149696969696969</c:v>
                </c:pt>
                <c:pt idx="6">
                  <c:v>31.149696969696969</c:v>
                </c:pt>
                <c:pt idx="7">
                  <c:v>31.149696969696969</c:v>
                </c:pt>
                <c:pt idx="8">
                  <c:v>31.149696969696969</c:v>
                </c:pt>
                <c:pt idx="9">
                  <c:v>31.149696969696969</c:v>
                </c:pt>
                <c:pt idx="10">
                  <c:v>31.149696969696969</c:v>
                </c:pt>
                <c:pt idx="11">
                  <c:v>31.149696969696969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6-4A27-B064-B8779724A16F}"/>
            </c:ext>
          </c:extLst>
        </c:ser>
        <c:ser>
          <c:idx val="2"/>
          <c:order val="2"/>
          <c:tx>
            <c:strRef>
              <c:f>'Count XmRLatePayments'!$D$1</c:f>
              <c:strCache>
                <c:ptCount val="1"/>
                <c:pt idx="0">
                  <c:v> +2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XmRLatePayments'!$D$2:$D$13</c:f>
              <c:numCache>
                <c:formatCode>0.0</c:formatCode>
                <c:ptCount val="12"/>
                <c:pt idx="0">
                  <c:v>26.877575757575755</c:v>
                </c:pt>
                <c:pt idx="1">
                  <c:v>26.877575757575755</c:v>
                </c:pt>
                <c:pt idx="2">
                  <c:v>26.877575757575755</c:v>
                </c:pt>
                <c:pt idx="3">
                  <c:v>26.877575757575755</c:v>
                </c:pt>
                <c:pt idx="4">
                  <c:v>26.877575757575755</c:v>
                </c:pt>
                <c:pt idx="5">
                  <c:v>26.877575757575755</c:v>
                </c:pt>
                <c:pt idx="6">
                  <c:v>26.877575757575755</c:v>
                </c:pt>
                <c:pt idx="7">
                  <c:v>26.877575757575755</c:v>
                </c:pt>
                <c:pt idx="8">
                  <c:v>26.877575757575755</c:v>
                </c:pt>
                <c:pt idx="9">
                  <c:v>26.877575757575755</c:v>
                </c:pt>
                <c:pt idx="10">
                  <c:v>26.877575757575755</c:v>
                </c:pt>
                <c:pt idx="11">
                  <c:v>26.877575757575755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56-4A27-B064-B8779724A16F}"/>
            </c:ext>
          </c:extLst>
        </c:ser>
        <c:ser>
          <c:idx val="3"/>
          <c:order val="3"/>
          <c:tx>
            <c:strRef>
              <c:f>'Count XmRLatePayments'!$E$1</c:f>
              <c:strCache>
                <c:ptCount val="1"/>
                <c:pt idx="0">
                  <c:v> +1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XmRLatePayments'!$E$2:$E$13</c:f>
              <c:numCache>
                <c:formatCode>0.0</c:formatCode>
                <c:ptCount val="12"/>
                <c:pt idx="0">
                  <c:v>22.605454545454545</c:v>
                </c:pt>
                <c:pt idx="1">
                  <c:v>22.605454545454545</c:v>
                </c:pt>
                <c:pt idx="2">
                  <c:v>22.605454545454545</c:v>
                </c:pt>
                <c:pt idx="3">
                  <c:v>22.605454545454545</c:v>
                </c:pt>
                <c:pt idx="4">
                  <c:v>22.605454545454545</c:v>
                </c:pt>
                <c:pt idx="5">
                  <c:v>22.605454545454545</c:v>
                </c:pt>
                <c:pt idx="6">
                  <c:v>22.605454545454545</c:v>
                </c:pt>
                <c:pt idx="7">
                  <c:v>22.605454545454545</c:v>
                </c:pt>
                <c:pt idx="8">
                  <c:v>22.605454545454545</c:v>
                </c:pt>
                <c:pt idx="9">
                  <c:v>22.605454545454545</c:v>
                </c:pt>
                <c:pt idx="10">
                  <c:v>22.605454545454545</c:v>
                </c:pt>
                <c:pt idx="11">
                  <c:v>22.605454545454545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56-4A27-B064-B8779724A16F}"/>
            </c:ext>
          </c:extLst>
        </c:ser>
        <c:ser>
          <c:idx val="4"/>
          <c:order val="4"/>
          <c:tx>
            <c:strRef>
              <c:f>'Count XmRLatePayments'!$F$1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61E-2"/>
                  <c:y val="-2.01859234813629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CL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56-4A27-B064-B8779724A16F}"/>
                </c:ext>
              </c:extLst>
            </c:dLbl>
            <c:dLbl>
              <c:idx val="10"/>
              <c:layout>
                <c:manualLayout>
                  <c:x val="-1.4685990963836961E-2"/>
                  <c:y val="-2.0185923481362909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6-4A27-B064-B8779724A1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XmRLatePayments'!$F$2:$F$13</c:f>
              <c:numCache>
                <c:formatCode>0.0</c:formatCode>
                <c:ptCount val="12"/>
                <c:pt idx="0">
                  <c:v>18.333333333333332</c:v>
                </c:pt>
                <c:pt idx="1">
                  <c:v>18.333333333333332</c:v>
                </c:pt>
                <c:pt idx="2">
                  <c:v>18.333333333333332</c:v>
                </c:pt>
                <c:pt idx="3">
                  <c:v>18.333333333333332</c:v>
                </c:pt>
                <c:pt idx="4">
                  <c:v>18.333333333333332</c:v>
                </c:pt>
                <c:pt idx="5">
                  <c:v>18.333333333333332</c:v>
                </c:pt>
                <c:pt idx="6">
                  <c:v>18.333333333333332</c:v>
                </c:pt>
                <c:pt idx="7">
                  <c:v>18.333333333333332</c:v>
                </c:pt>
                <c:pt idx="8">
                  <c:v>18.333333333333332</c:v>
                </c:pt>
                <c:pt idx="9">
                  <c:v>18.333333333333332</c:v>
                </c:pt>
                <c:pt idx="10">
                  <c:v>18.333333333333332</c:v>
                </c:pt>
                <c:pt idx="11">
                  <c:v>18.333333333333332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56-4A27-B064-B8779724A16F}"/>
            </c:ext>
          </c:extLst>
        </c:ser>
        <c:ser>
          <c:idx val="5"/>
          <c:order val="5"/>
          <c:tx>
            <c:strRef>
              <c:f>'Count XmRLatePayments'!$G$1</c:f>
              <c:strCache>
                <c:ptCount val="1"/>
                <c:pt idx="0">
                  <c:v> -1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XmRLatePayments'!$G$2:$G$13</c:f>
              <c:numCache>
                <c:formatCode>0.0</c:formatCode>
                <c:ptCount val="12"/>
                <c:pt idx="0">
                  <c:v>14.061212121212119</c:v>
                </c:pt>
                <c:pt idx="1">
                  <c:v>14.061212121212119</c:v>
                </c:pt>
                <c:pt idx="2">
                  <c:v>14.061212121212119</c:v>
                </c:pt>
                <c:pt idx="3">
                  <c:v>14.061212121212119</c:v>
                </c:pt>
                <c:pt idx="4">
                  <c:v>14.061212121212119</c:v>
                </c:pt>
                <c:pt idx="5">
                  <c:v>14.061212121212119</c:v>
                </c:pt>
                <c:pt idx="6">
                  <c:v>14.061212121212119</c:v>
                </c:pt>
                <c:pt idx="7">
                  <c:v>14.061212121212119</c:v>
                </c:pt>
                <c:pt idx="8">
                  <c:v>14.061212121212119</c:v>
                </c:pt>
                <c:pt idx="9">
                  <c:v>14.061212121212119</c:v>
                </c:pt>
                <c:pt idx="10">
                  <c:v>14.061212121212119</c:v>
                </c:pt>
                <c:pt idx="11">
                  <c:v>14.061212121212119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56-4A27-B064-B8779724A16F}"/>
            </c:ext>
          </c:extLst>
        </c:ser>
        <c:ser>
          <c:idx val="6"/>
          <c:order val="6"/>
          <c:tx>
            <c:strRef>
              <c:f>'Count XmRLatePayments'!$H$1</c:f>
              <c:strCache>
                <c:ptCount val="1"/>
                <c:pt idx="0">
                  <c:v> -2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XmRLatePayments'!$H$2:$H$13</c:f>
              <c:numCache>
                <c:formatCode>0.0</c:formatCode>
                <c:ptCount val="12"/>
                <c:pt idx="0">
                  <c:v>9.7890909090909073</c:v>
                </c:pt>
                <c:pt idx="1">
                  <c:v>9.7890909090909073</c:v>
                </c:pt>
                <c:pt idx="2">
                  <c:v>9.7890909090909073</c:v>
                </c:pt>
                <c:pt idx="3">
                  <c:v>9.7890909090909073</c:v>
                </c:pt>
                <c:pt idx="4">
                  <c:v>9.7890909090909073</c:v>
                </c:pt>
                <c:pt idx="5">
                  <c:v>9.7890909090909073</c:v>
                </c:pt>
                <c:pt idx="6">
                  <c:v>9.7890909090909073</c:v>
                </c:pt>
                <c:pt idx="7">
                  <c:v>9.7890909090909073</c:v>
                </c:pt>
                <c:pt idx="8">
                  <c:v>9.7890909090909073</c:v>
                </c:pt>
                <c:pt idx="9">
                  <c:v>9.7890909090909073</c:v>
                </c:pt>
                <c:pt idx="10">
                  <c:v>9.7890909090909073</c:v>
                </c:pt>
                <c:pt idx="11">
                  <c:v>9.7890909090909073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56-4A27-B064-B8779724A16F}"/>
            </c:ext>
          </c:extLst>
        </c:ser>
        <c:ser>
          <c:idx val="7"/>
          <c:order val="7"/>
          <c:tx>
            <c:strRef>
              <c:f>'Count XmRLatePayments'!$I$1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61E-2"/>
                  <c:y val="-2.01859234813629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LCL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356-4A27-B064-B8779724A16F}"/>
                </c:ext>
              </c:extLst>
            </c:dLbl>
            <c:dLbl>
              <c:idx val="10"/>
              <c:layout>
                <c:manualLayout>
                  <c:x val="-1.4685990963836961E-2"/>
                  <c:y val="-2.0185923481362909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356-4A27-B064-B8779724A1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'Count XmRLatePayments'!$A$2:$A$13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'Count XmRLatePayments'!$I$2:$I$13</c:f>
              <c:numCache>
                <c:formatCode>0.0</c:formatCode>
                <c:ptCount val="12"/>
                <c:pt idx="0">
                  <c:v>5.516969696969694</c:v>
                </c:pt>
                <c:pt idx="1">
                  <c:v>5.516969696969694</c:v>
                </c:pt>
                <c:pt idx="2">
                  <c:v>5.516969696969694</c:v>
                </c:pt>
                <c:pt idx="3">
                  <c:v>5.516969696969694</c:v>
                </c:pt>
                <c:pt idx="4">
                  <c:v>5.516969696969694</c:v>
                </c:pt>
                <c:pt idx="5">
                  <c:v>5.516969696969694</c:v>
                </c:pt>
                <c:pt idx="6">
                  <c:v>5.516969696969694</c:v>
                </c:pt>
                <c:pt idx="7">
                  <c:v>5.516969696969694</c:v>
                </c:pt>
                <c:pt idx="8">
                  <c:v>5.516969696969694</c:v>
                </c:pt>
                <c:pt idx="9">
                  <c:v>5.516969696969694</c:v>
                </c:pt>
                <c:pt idx="10">
                  <c:v>5.516969696969694</c:v>
                </c:pt>
                <c:pt idx="11">
                  <c:v>5.516969696969694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56-4A27-B064-B8779724A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498400"/>
        <c:axId val="1110497088"/>
      </c:lineChart>
      <c:catAx>
        <c:axId val="11104984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110497088"/>
        <c:crosses val="autoZero"/>
        <c:auto val="0"/>
        <c:lblAlgn val="ctr"/>
        <c:lblOffset val="100"/>
        <c:noMultiLvlLbl val="0"/>
      </c:catAx>
      <c:valAx>
        <c:axId val="11104970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1049840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- mR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XmRAverageDaysLate '!$K$1</c:f>
              <c:strCache>
                <c:ptCount val="1"/>
                <c:pt idx="0">
                  <c:v>Range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'!$K$2:$K$13</c:f>
              <c:numCache>
                <c:formatCode>0.000</c:formatCode>
                <c:ptCount val="12"/>
                <c:pt idx="1">
                  <c:v>9.5119047619047592</c:v>
                </c:pt>
                <c:pt idx="2">
                  <c:v>2.1547619047619051</c:v>
                </c:pt>
                <c:pt idx="3">
                  <c:v>1.372807017543856</c:v>
                </c:pt>
                <c:pt idx="4">
                  <c:v>5.8355263157894797</c:v>
                </c:pt>
                <c:pt idx="5">
                  <c:v>12.036764705882355</c:v>
                </c:pt>
                <c:pt idx="6">
                  <c:v>7.0026737967914485</c:v>
                </c:pt>
                <c:pt idx="7">
                  <c:v>1.6861471861471884</c:v>
                </c:pt>
                <c:pt idx="8">
                  <c:v>3.5297619047619051</c:v>
                </c:pt>
                <c:pt idx="9">
                  <c:v>14.806818181818187</c:v>
                </c:pt>
                <c:pt idx="10">
                  <c:v>10.392344497607667</c:v>
                </c:pt>
                <c:pt idx="11">
                  <c:v>4.267734553775739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B-4D02-AF39-B1D45913F461}"/>
            </c:ext>
          </c:extLst>
        </c:ser>
        <c:ser>
          <c:idx val="1"/>
          <c:order val="1"/>
          <c:tx>
            <c:strRef>
              <c:f>' XmRAverageDaysLate '!$L$1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89E-2"/>
                  <c:y val="-2.01859234813629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UCL</a:t>
                    </a:r>
                  </a:p>
                </c:rich>
              </c:tx>
              <c:numFmt formatCode="0.00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1B-4D02-AF39-B1D45913F461}"/>
                </c:ext>
              </c:extLst>
            </c:dLbl>
            <c:dLbl>
              <c:idx val="10"/>
              <c:layout>
                <c:manualLayout>
                  <c:x val="-1.4685990963837069E-2"/>
                  <c:y val="-2.0185923481362909E-2"/>
                </c:manualLayout>
              </c:layout>
              <c:numFmt formatCode="0.0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1B-4D02-AF39-B1D45913F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'!$L$2:$L$13</c:f>
              <c:numCache>
                <c:formatCode>0.000</c:formatCode>
                <c:ptCount val="12"/>
                <c:pt idx="1">
                  <c:v>21.56138171355499</c:v>
                </c:pt>
                <c:pt idx="2">
                  <c:v>21.56138171355499</c:v>
                </c:pt>
                <c:pt idx="3">
                  <c:v>21.56138171355499</c:v>
                </c:pt>
                <c:pt idx="4">
                  <c:v>21.56138171355499</c:v>
                </c:pt>
                <c:pt idx="5">
                  <c:v>21.56138171355499</c:v>
                </c:pt>
                <c:pt idx="6">
                  <c:v>21.56138171355499</c:v>
                </c:pt>
                <c:pt idx="7">
                  <c:v>21.56138171355499</c:v>
                </c:pt>
                <c:pt idx="8">
                  <c:v>21.56138171355499</c:v>
                </c:pt>
                <c:pt idx="9">
                  <c:v>21.56138171355499</c:v>
                </c:pt>
                <c:pt idx="10">
                  <c:v>21.56138171355499</c:v>
                </c:pt>
                <c:pt idx="11">
                  <c:v>21.56138171355499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1B-4D02-AF39-B1D45913F461}"/>
            </c:ext>
          </c:extLst>
        </c:ser>
        <c:ser>
          <c:idx val="2"/>
          <c:order val="2"/>
          <c:tx>
            <c:strRef>
              <c:f>' XmRAverageDaysLate '!$M$1</c:f>
              <c:strCache>
                <c:ptCount val="1"/>
                <c:pt idx="0">
                  <c:v> +2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'!$M$2:$M$13</c:f>
              <c:numCache>
                <c:formatCode>0.000</c:formatCode>
                <c:ptCount val="12"/>
                <c:pt idx="1">
                  <c:v>16.574170985605885</c:v>
                </c:pt>
                <c:pt idx="2">
                  <c:v>16.574170985605885</c:v>
                </c:pt>
                <c:pt idx="3">
                  <c:v>16.574170985605885</c:v>
                </c:pt>
                <c:pt idx="4">
                  <c:v>16.574170985605885</c:v>
                </c:pt>
                <c:pt idx="5">
                  <c:v>16.574170985605885</c:v>
                </c:pt>
                <c:pt idx="6">
                  <c:v>16.574170985605885</c:v>
                </c:pt>
                <c:pt idx="7">
                  <c:v>16.574170985605885</c:v>
                </c:pt>
                <c:pt idx="8">
                  <c:v>16.574170985605885</c:v>
                </c:pt>
                <c:pt idx="9">
                  <c:v>16.574170985605885</c:v>
                </c:pt>
                <c:pt idx="10">
                  <c:v>16.574170985605885</c:v>
                </c:pt>
                <c:pt idx="11">
                  <c:v>16.574170985605885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B-4D02-AF39-B1D45913F461}"/>
            </c:ext>
          </c:extLst>
        </c:ser>
        <c:ser>
          <c:idx val="3"/>
          <c:order val="3"/>
          <c:tx>
            <c:strRef>
              <c:f>' XmRAverageDaysLate '!$N$1</c:f>
              <c:strCache>
                <c:ptCount val="1"/>
                <c:pt idx="0">
                  <c:v> +1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'!$N$2:$N$13</c:f>
              <c:numCache>
                <c:formatCode>0.000</c:formatCode>
                <c:ptCount val="12"/>
                <c:pt idx="1">
                  <c:v>11.586960257656784</c:v>
                </c:pt>
                <c:pt idx="2">
                  <c:v>11.586960257656784</c:v>
                </c:pt>
                <c:pt idx="3">
                  <c:v>11.586960257656784</c:v>
                </c:pt>
                <c:pt idx="4">
                  <c:v>11.586960257656784</c:v>
                </c:pt>
                <c:pt idx="5">
                  <c:v>11.586960257656784</c:v>
                </c:pt>
                <c:pt idx="6">
                  <c:v>11.586960257656784</c:v>
                </c:pt>
                <c:pt idx="7">
                  <c:v>11.586960257656784</c:v>
                </c:pt>
                <c:pt idx="8">
                  <c:v>11.586960257656784</c:v>
                </c:pt>
                <c:pt idx="9">
                  <c:v>11.586960257656784</c:v>
                </c:pt>
                <c:pt idx="10">
                  <c:v>11.586960257656784</c:v>
                </c:pt>
                <c:pt idx="11">
                  <c:v>11.586960257656784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1B-4D02-AF39-B1D45913F461}"/>
            </c:ext>
          </c:extLst>
        </c:ser>
        <c:ser>
          <c:idx val="4"/>
          <c:order val="4"/>
          <c:tx>
            <c:strRef>
              <c:f>' XmRAverageDaysLate '!$O$1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89E-2"/>
                  <c:y val="-2.018592348136283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CL</a:t>
                    </a:r>
                  </a:p>
                </c:rich>
              </c:tx>
              <c:numFmt formatCode="0.00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1B-4D02-AF39-B1D45913F461}"/>
                </c:ext>
              </c:extLst>
            </c:dLbl>
            <c:dLbl>
              <c:idx val="10"/>
              <c:layout>
                <c:manualLayout>
                  <c:x val="-1.4685990963837069E-2"/>
                  <c:y val="-2.0185923481362836E-2"/>
                </c:manualLayout>
              </c:layout>
              <c:numFmt formatCode="0.0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1B-4D02-AF39-B1D45913F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'!$O$2:$O$13</c:f>
              <c:numCache>
                <c:formatCode>0.000</c:formatCode>
                <c:ptCount val="12"/>
                <c:pt idx="0">
                  <c:v>6.5997495297076805</c:v>
                </c:pt>
                <c:pt idx="1">
                  <c:v>6.5997495297076805</c:v>
                </c:pt>
                <c:pt idx="2">
                  <c:v>6.5997495297076805</c:v>
                </c:pt>
                <c:pt idx="3">
                  <c:v>6.5997495297076805</c:v>
                </c:pt>
                <c:pt idx="4">
                  <c:v>6.5997495297076805</c:v>
                </c:pt>
                <c:pt idx="5">
                  <c:v>6.5997495297076805</c:v>
                </c:pt>
                <c:pt idx="6">
                  <c:v>6.5997495297076805</c:v>
                </c:pt>
                <c:pt idx="7">
                  <c:v>6.5997495297076805</c:v>
                </c:pt>
                <c:pt idx="8">
                  <c:v>6.5997495297076805</c:v>
                </c:pt>
                <c:pt idx="9">
                  <c:v>6.5997495297076805</c:v>
                </c:pt>
                <c:pt idx="10">
                  <c:v>6.5997495297076805</c:v>
                </c:pt>
                <c:pt idx="11">
                  <c:v>6.5997495297076805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1B-4D02-AF39-B1D45913F461}"/>
            </c:ext>
          </c:extLst>
        </c:ser>
        <c:ser>
          <c:idx val="5"/>
          <c:order val="5"/>
          <c:tx>
            <c:strRef>
              <c:f>' XmRAverageDaysLate '!$P$1</c:f>
              <c:strCache>
                <c:ptCount val="1"/>
                <c:pt idx="0">
                  <c:v> -1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'!$P$2:$P$13</c:f>
              <c:numCache>
                <c:formatCode>0.000</c:formatCode>
                <c:ptCount val="12"/>
                <c:pt idx="1">
                  <c:v>1.6125388017585776</c:v>
                </c:pt>
                <c:pt idx="2">
                  <c:v>1.6125388017585776</c:v>
                </c:pt>
                <c:pt idx="3">
                  <c:v>1.6125388017585776</c:v>
                </c:pt>
                <c:pt idx="4">
                  <c:v>1.6125388017585776</c:v>
                </c:pt>
                <c:pt idx="5">
                  <c:v>1.6125388017585776</c:v>
                </c:pt>
                <c:pt idx="6">
                  <c:v>1.6125388017585776</c:v>
                </c:pt>
                <c:pt idx="7">
                  <c:v>1.6125388017585776</c:v>
                </c:pt>
                <c:pt idx="8">
                  <c:v>1.6125388017585776</c:v>
                </c:pt>
                <c:pt idx="9">
                  <c:v>1.6125388017585776</c:v>
                </c:pt>
                <c:pt idx="10">
                  <c:v>1.6125388017585776</c:v>
                </c:pt>
                <c:pt idx="11">
                  <c:v>1.6125388017585776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1B-4D02-AF39-B1D45913F461}"/>
            </c:ext>
          </c:extLst>
        </c:ser>
        <c:ser>
          <c:idx val="6"/>
          <c:order val="6"/>
          <c:tx>
            <c:strRef>
              <c:f>' XmRAverageDaysLate '!$Q$1</c:f>
              <c:strCache>
                <c:ptCount val="1"/>
                <c:pt idx="0">
                  <c:v> -2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'!$Q$2:$Q$13</c:f>
              <c:numCache>
                <c:formatCode>0.000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1B-4D02-AF39-B1D45913F461}"/>
            </c:ext>
          </c:extLst>
        </c:ser>
        <c:ser>
          <c:idx val="7"/>
          <c:order val="7"/>
          <c:tx>
            <c:strRef>
              <c:f>' XmRAverageDaysLate '!$R$1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'!$R$2:$R$13</c:f>
              <c:numCache>
                <c:formatCode>0.000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1B-4D02-AF39-B1D45913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896224"/>
        <c:axId val="1113894584"/>
      </c:lineChart>
      <c:catAx>
        <c:axId val="111389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7/1/2017 - 6/1/2018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crossAx val="1113894584"/>
        <c:crosses val="autoZero"/>
        <c:auto val="0"/>
        <c:lblAlgn val="ctr"/>
        <c:lblOffset val="100"/>
        <c:noMultiLvlLbl val="0"/>
      </c:catAx>
      <c:valAx>
        <c:axId val="1113894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11389622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Average Days Late for Late Payments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XmRAverageDaysLate '!$B$1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'!$B$2:$B$13</c:f>
              <c:numCache>
                <c:formatCode>0.000</c:formatCode>
                <c:ptCount val="12"/>
                <c:pt idx="0">
                  <c:v>75.083333333333329</c:v>
                </c:pt>
                <c:pt idx="1">
                  <c:v>65.571428571428569</c:v>
                </c:pt>
                <c:pt idx="2">
                  <c:v>63.416666666666664</c:v>
                </c:pt>
                <c:pt idx="3">
                  <c:v>64.78947368421052</c:v>
                </c:pt>
                <c:pt idx="4">
                  <c:v>70.625</c:v>
                </c:pt>
                <c:pt idx="5">
                  <c:v>58.588235294117645</c:v>
                </c:pt>
                <c:pt idx="6">
                  <c:v>65.590909090909093</c:v>
                </c:pt>
                <c:pt idx="7">
                  <c:v>63.904761904761905</c:v>
                </c:pt>
                <c:pt idx="8">
                  <c:v>60.375</c:v>
                </c:pt>
                <c:pt idx="9">
                  <c:v>75.181818181818187</c:v>
                </c:pt>
                <c:pt idx="10">
                  <c:v>64.78947368421052</c:v>
                </c:pt>
                <c:pt idx="11">
                  <c:v>60.521739130434781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0-40FE-9182-ABEC62B6E076}"/>
            </c:ext>
          </c:extLst>
        </c:ser>
        <c:ser>
          <c:idx val="1"/>
          <c:order val="1"/>
          <c:tx>
            <c:strRef>
              <c:f>' XmRAverageDaysLate '!$C$1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89E-2"/>
                  <c:y val="-2.01859234813629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UCL</a:t>
                    </a:r>
                  </a:p>
                </c:rich>
              </c:tx>
              <c:numFmt formatCode="0.00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E0-40FE-9182-ABEC62B6E076}"/>
                </c:ext>
              </c:extLst>
            </c:dLbl>
            <c:dLbl>
              <c:idx val="10"/>
              <c:layout>
                <c:manualLayout>
                  <c:x val="-1.4685990963837069E-2"/>
                  <c:y val="-2.0185923481362909E-2"/>
                </c:manualLayout>
              </c:layout>
              <c:numFmt formatCode="0.0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E0-40FE-9182-ABEC62B6E0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'!$C$2:$C$13</c:f>
              <c:numCache>
                <c:formatCode>0.000</c:formatCode>
                <c:ptCount val="12"/>
                <c:pt idx="0">
                  <c:v>83.258487044180015</c:v>
                </c:pt>
                <c:pt idx="1">
                  <c:v>83.258487044180015</c:v>
                </c:pt>
                <c:pt idx="2">
                  <c:v>83.258487044180015</c:v>
                </c:pt>
                <c:pt idx="3">
                  <c:v>83.258487044180015</c:v>
                </c:pt>
                <c:pt idx="4">
                  <c:v>83.258487044180015</c:v>
                </c:pt>
                <c:pt idx="5">
                  <c:v>83.258487044180015</c:v>
                </c:pt>
                <c:pt idx="6">
                  <c:v>83.258487044180015</c:v>
                </c:pt>
                <c:pt idx="7">
                  <c:v>83.258487044180015</c:v>
                </c:pt>
                <c:pt idx="8">
                  <c:v>83.258487044180015</c:v>
                </c:pt>
                <c:pt idx="9">
                  <c:v>83.258487044180015</c:v>
                </c:pt>
                <c:pt idx="10">
                  <c:v>83.258487044180015</c:v>
                </c:pt>
                <c:pt idx="11">
                  <c:v>83.258487044180015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E0-40FE-9182-ABEC62B6E076}"/>
            </c:ext>
          </c:extLst>
        </c:ser>
        <c:ser>
          <c:idx val="2"/>
          <c:order val="2"/>
          <c:tx>
            <c:strRef>
              <c:f>' XmRAverageDaysLate '!$D$1</c:f>
              <c:strCache>
                <c:ptCount val="1"/>
                <c:pt idx="0">
                  <c:v> +2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'!$D$2:$D$13</c:f>
              <c:numCache>
                <c:formatCode>0.000</c:formatCode>
                <c:ptCount val="12"/>
                <c:pt idx="0">
                  <c:v>77.406709127839207</c:v>
                </c:pt>
                <c:pt idx="1">
                  <c:v>77.406709127839207</c:v>
                </c:pt>
                <c:pt idx="2">
                  <c:v>77.406709127839207</c:v>
                </c:pt>
                <c:pt idx="3">
                  <c:v>77.406709127839207</c:v>
                </c:pt>
                <c:pt idx="4">
                  <c:v>77.406709127839207</c:v>
                </c:pt>
                <c:pt idx="5">
                  <c:v>77.406709127839207</c:v>
                </c:pt>
                <c:pt idx="6">
                  <c:v>77.406709127839207</c:v>
                </c:pt>
                <c:pt idx="7">
                  <c:v>77.406709127839207</c:v>
                </c:pt>
                <c:pt idx="8">
                  <c:v>77.406709127839207</c:v>
                </c:pt>
                <c:pt idx="9">
                  <c:v>77.406709127839207</c:v>
                </c:pt>
                <c:pt idx="10">
                  <c:v>77.406709127839207</c:v>
                </c:pt>
                <c:pt idx="11">
                  <c:v>77.406709127839207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E0-40FE-9182-ABEC62B6E076}"/>
            </c:ext>
          </c:extLst>
        </c:ser>
        <c:ser>
          <c:idx val="3"/>
          <c:order val="3"/>
          <c:tx>
            <c:strRef>
              <c:f>' XmRAverageDaysLate '!$E$1</c:f>
              <c:strCache>
                <c:ptCount val="1"/>
                <c:pt idx="0">
                  <c:v> +1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'!$E$2:$E$13</c:f>
              <c:numCache>
                <c:formatCode>0.000</c:formatCode>
                <c:ptCount val="12"/>
                <c:pt idx="0">
                  <c:v>71.554931211498399</c:v>
                </c:pt>
                <c:pt idx="1">
                  <c:v>71.554931211498399</c:v>
                </c:pt>
                <c:pt idx="2">
                  <c:v>71.554931211498399</c:v>
                </c:pt>
                <c:pt idx="3">
                  <c:v>71.554931211498399</c:v>
                </c:pt>
                <c:pt idx="4">
                  <c:v>71.554931211498399</c:v>
                </c:pt>
                <c:pt idx="5">
                  <c:v>71.554931211498399</c:v>
                </c:pt>
                <c:pt idx="6">
                  <c:v>71.554931211498399</c:v>
                </c:pt>
                <c:pt idx="7">
                  <c:v>71.554931211498399</c:v>
                </c:pt>
                <c:pt idx="8">
                  <c:v>71.554931211498399</c:v>
                </c:pt>
                <c:pt idx="9">
                  <c:v>71.554931211498399</c:v>
                </c:pt>
                <c:pt idx="10">
                  <c:v>71.554931211498399</c:v>
                </c:pt>
                <c:pt idx="11">
                  <c:v>71.554931211498399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E0-40FE-9182-ABEC62B6E076}"/>
            </c:ext>
          </c:extLst>
        </c:ser>
        <c:ser>
          <c:idx val="4"/>
          <c:order val="4"/>
          <c:tx>
            <c:strRef>
              <c:f>' XmRAverageDaysLate '!$F$1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89E-2"/>
                  <c:y val="-2.01859234813629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CL</a:t>
                    </a:r>
                  </a:p>
                </c:rich>
              </c:tx>
              <c:numFmt formatCode="0.00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5E0-40FE-9182-ABEC62B6E076}"/>
                </c:ext>
              </c:extLst>
            </c:dLbl>
            <c:dLbl>
              <c:idx val="10"/>
              <c:layout>
                <c:manualLayout>
                  <c:x val="-1.4685990963837069E-2"/>
                  <c:y val="-2.0185923481362909E-2"/>
                </c:manualLayout>
              </c:layout>
              <c:numFmt formatCode="0.0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E0-40FE-9182-ABEC62B6E0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'!$F$2:$F$13</c:f>
              <c:numCache>
                <c:formatCode>0.000</c:formatCode>
                <c:ptCount val="12"/>
                <c:pt idx="0">
                  <c:v>65.703153295157591</c:v>
                </c:pt>
                <c:pt idx="1">
                  <c:v>65.703153295157591</c:v>
                </c:pt>
                <c:pt idx="2">
                  <c:v>65.703153295157591</c:v>
                </c:pt>
                <c:pt idx="3">
                  <c:v>65.703153295157591</c:v>
                </c:pt>
                <c:pt idx="4">
                  <c:v>65.703153295157591</c:v>
                </c:pt>
                <c:pt idx="5">
                  <c:v>65.703153295157591</c:v>
                </c:pt>
                <c:pt idx="6">
                  <c:v>65.703153295157591</c:v>
                </c:pt>
                <c:pt idx="7">
                  <c:v>65.703153295157591</c:v>
                </c:pt>
                <c:pt idx="8">
                  <c:v>65.703153295157591</c:v>
                </c:pt>
                <c:pt idx="9">
                  <c:v>65.703153295157591</c:v>
                </c:pt>
                <c:pt idx="10">
                  <c:v>65.703153295157591</c:v>
                </c:pt>
                <c:pt idx="11">
                  <c:v>65.703153295157591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E0-40FE-9182-ABEC62B6E076}"/>
            </c:ext>
          </c:extLst>
        </c:ser>
        <c:ser>
          <c:idx val="5"/>
          <c:order val="5"/>
          <c:tx>
            <c:strRef>
              <c:f>' XmRAverageDaysLate '!$G$1</c:f>
              <c:strCache>
                <c:ptCount val="1"/>
                <c:pt idx="0">
                  <c:v> -1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'!$G$2:$G$13</c:f>
              <c:numCache>
                <c:formatCode>0.000</c:formatCode>
                <c:ptCount val="12"/>
                <c:pt idx="0">
                  <c:v>59.851375378816783</c:v>
                </c:pt>
                <c:pt idx="1">
                  <c:v>59.851375378816783</c:v>
                </c:pt>
                <c:pt idx="2">
                  <c:v>59.851375378816783</c:v>
                </c:pt>
                <c:pt idx="3">
                  <c:v>59.851375378816783</c:v>
                </c:pt>
                <c:pt idx="4">
                  <c:v>59.851375378816783</c:v>
                </c:pt>
                <c:pt idx="5">
                  <c:v>59.851375378816783</c:v>
                </c:pt>
                <c:pt idx="6">
                  <c:v>59.851375378816783</c:v>
                </c:pt>
                <c:pt idx="7">
                  <c:v>59.851375378816783</c:v>
                </c:pt>
                <c:pt idx="8">
                  <c:v>59.851375378816783</c:v>
                </c:pt>
                <c:pt idx="9">
                  <c:v>59.851375378816783</c:v>
                </c:pt>
                <c:pt idx="10">
                  <c:v>59.851375378816783</c:v>
                </c:pt>
                <c:pt idx="11">
                  <c:v>59.851375378816783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E0-40FE-9182-ABEC62B6E076}"/>
            </c:ext>
          </c:extLst>
        </c:ser>
        <c:ser>
          <c:idx val="6"/>
          <c:order val="6"/>
          <c:tx>
            <c:strRef>
              <c:f>' XmRAverageDaysLate '!$H$1</c:f>
              <c:strCache>
                <c:ptCount val="1"/>
                <c:pt idx="0">
                  <c:v> -2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'!$H$2:$H$13</c:f>
              <c:numCache>
                <c:formatCode>0.000</c:formatCode>
                <c:ptCount val="12"/>
                <c:pt idx="0">
                  <c:v>53.999597462475968</c:v>
                </c:pt>
                <c:pt idx="1">
                  <c:v>53.999597462475968</c:v>
                </c:pt>
                <c:pt idx="2">
                  <c:v>53.999597462475968</c:v>
                </c:pt>
                <c:pt idx="3">
                  <c:v>53.999597462475968</c:v>
                </c:pt>
                <c:pt idx="4">
                  <c:v>53.999597462475968</c:v>
                </c:pt>
                <c:pt idx="5">
                  <c:v>53.999597462475968</c:v>
                </c:pt>
                <c:pt idx="6">
                  <c:v>53.999597462475968</c:v>
                </c:pt>
                <c:pt idx="7">
                  <c:v>53.999597462475968</c:v>
                </c:pt>
                <c:pt idx="8">
                  <c:v>53.999597462475968</c:v>
                </c:pt>
                <c:pt idx="9">
                  <c:v>53.999597462475968</c:v>
                </c:pt>
                <c:pt idx="10">
                  <c:v>53.999597462475968</c:v>
                </c:pt>
                <c:pt idx="11">
                  <c:v>53.999597462475968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E0-40FE-9182-ABEC62B6E076}"/>
            </c:ext>
          </c:extLst>
        </c:ser>
        <c:ser>
          <c:idx val="7"/>
          <c:order val="7"/>
          <c:tx>
            <c:strRef>
              <c:f>' XmRAverageDaysLate '!$I$1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4685990963836989E-2"/>
                  <c:y val="-2.018592348136298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LCL</a:t>
                    </a:r>
                  </a:p>
                </c:rich>
              </c:tx>
              <c:numFmt formatCode="0.00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E0-40FE-9182-ABEC62B6E076}"/>
                </c:ext>
              </c:extLst>
            </c:dLbl>
            <c:dLbl>
              <c:idx val="10"/>
              <c:layout>
                <c:manualLayout>
                  <c:x val="-1.4685990963837069E-2"/>
                  <c:y val="-2.0185923481362982E-2"/>
                </c:manualLayout>
              </c:layout>
              <c:numFmt formatCode="0.00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5E0-40FE-9182-ABEC62B6E0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XmRAverageDaysLate '!$A$2:$A$13</c:f>
              <c:numCache>
                <c:formatCode>m/d/yyyy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 XmRAverageDaysLate '!$I$2:$I$13</c:f>
              <c:numCache>
                <c:formatCode>0.000</c:formatCode>
                <c:ptCount val="12"/>
                <c:pt idx="0">
                  <c:v>48.14781954613516</c:v>
                </c:pt>
                <c:pt idx="1">
                  <c:v>48.14781954613516</c:v>
                </c:pt>
                <c:pt idx="2">
                  <c:v>48.14781954613516</c:v>
                </c:pt>
                <c:pt idx="3">
                  <c:v>48.14781954613516</c:v>
                </c:pt>
                <c:pt idx="4">
                  <c:v>48.14781954613516</c:v>
                </c:pt>
                <c:pt idx="5">
                  <c:v>48.14781954613516</c:v>
                </c:pt>
                <c:pt idx="6">
                  <c:v>48.14781954613516</c:v>
                </c:pt>
                <c:pt idx="7">
                  <c:v>48.14781954613516</c:v>
                </c:pt>
                <c:pt idx="8">
                  <c:v>48.14781954613516</c:v>
                </c:pt>
                <c:pt idx="9">
                  <c:v>48.14781954613516</c:v>
                </c:pt>
                <c:pt idx="10">
                  <c:v>48.14781954613516</c:v>
                </c:pt>
                <c:pt idx="11">
                  <c:v>48.14781954613516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5E0-40FE-9182-ABEC62B6E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77824"/>
        <c:axId val="1087973232"/>
      </c:lineChart>
      <c:catAx>
        <c:axId val="10879778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087973232"/>
        <c:crosses val="autoZero"/>
        <c:auto val="0"/>
        <c:lblAlgn val="ctr"/>
        <c:lblOffset val="100"/>
        <c:noMultiLvlLbl val="0"/>
      </c:catAx>
      <c:valAx>
        <c:axId val="1087973232"/>
        <c:scaling>
          <c:orientation val="minMax"/>
          <c:min val="4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8797782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338137</xdr:colOff>
      <xdr:row>11</xdr:row>
      <xdr:rowOff>66675</xdr:rowOff>
    </xdr:from>
    <xdr:to>
      <xdr:col>10</xdr:col>
      <xdr:colOff>33337</xdr:colOff>
      <xdr:row>25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18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18</xdr:col>
      <xdr:colOff>0</xdr:colOff>
      <xdr:row>20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18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18</xdr:col>
      <xdr:colOff>0</xdr:colOff>
      <xdr:row>20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 User" refreshedDate="43381.587513773149" createdVersion="6" refreshedVersion="6" minRefreshableVersion="3" recordCount="220">
  <cacheSource type="worksheet">
    <worksheetSource name="Table1"/>
  </cacheSource>
  <cacheFields count="8">
    <cacheField name="Invoice" numFmtId="0">
      <sharedItems containsSemiMixedTypes="0" containsString="0" containsNumber="1" containsInteger="1" minValue="1707169" maxValue="1806298"/>
    </cacheField>
    <cacheField name="Date Received" numFmtId="14">
      <sharedItems containsSemiMixedTypes="0" containsNonDate="0" containsDate="1" containsString="0" minDate="2017-07-16T00:00:00" maxDate="2018-06-30T00:00:00" count="170">
        <d v="2017-07-16T00:00:00"/>
        <d v="2017-07-17T00:00:00"/>
        <d v="2017-07-18T00:00:00"/>
        <d v="2017-07-19T00:00:00"/>
        <d v="2017-07-20T00:00:00"/>
        <d v="2017-07-24T00:00:00"/>
        <d v="2017-07-26T00:00:00"/>
        <d v="2017-07-30T00:00:00"/>
        <d v="2017-07-31T00:00:00"/>
        <d v="2017-08-01T00:00:00"/>
        <d v="2017-08-03T00:00:00"/>
        <d v="2017-08-04T00:00:00"/>
        <d v="2017-08-07T00:00:00"/>
        <d v="2017-08-08T00:00:00"/>
        <d v="2017-08-09T00:00:00"/>
        <d v="2017-08-13T00:00:00"/>
        <d v="2017-08-16T00:00:00"/>
        <d v="2017-08-17T00:00:00"/>
        <d v="2017-08-18T00:00:00"/>
        <d v="2017-08-19T00:00:00"/>
        <d v="2017-08-22T00:00:00"/>
        <d v="2017-08-23T00:00:00"/>
        <d v="2017-08-27T00:00:00"/>
        <d v="2017-08-30T00:00:00"/>
        <d v="2017-08-31T00:00:00"/>
        <d v="2017-09-01T00:00:00"/>
        <d v="2017-09-08T00:00:00"/>
        <d v="2017-09-10T00:00:00"/>
        <d v="2017-09-12T00:00:00"/>
        <d v="2017-09-14T00:00:00"/>
        <d v="2017-09-17T00:00:00"/>
        <d v="2017-09-18T00:00:00"/>
        <d v="2017-09-22T00:00:00"/>
        <d v="2017-09-25T00:00:00"/>
        <d v="2017-09-26T00:00:00"/>
        <d v="2017-09-29T00:00:00"/>
        <d v="2017-10-01T00:00:00"/>
        <d v="2017-10-04T00:00:00"/>
        <d v="2017-10-05T00:00:00"/>
        <d v="2017-10-07T00:00:00"/>
        <d v="2017-10-09T00:00:00"/>
        <d v="2017-10-11T00:00:00"/>
        <d v="2017-10-16T00:00:00"/>
        <d v="2017-10-17T00:00:00"/>
        <d v="2017-10-20T00:00:00"/>
        <d v="2017-10-21T00:00:00"/>
        <d v="2017-10-24T00:00:00"/>
        <d v="2017-10-26T00:00:00"/>
        <d v="2017-10-27T00:00:00"/>
        <d v="2017-10-29T00:00:00"/>
        <d v="2017-10-30T00:00:00"/>
        <d v="2017-10-31T00:00:00"/>
        <d v="2017-11-01T00:00:00"/>
        <d v="2017-11-03T00:00:00"/>
        <d v="2017-11-05T00:00:00"/>
        <d v="2017-11-09T00:00:00"/>
        <d v="2017-11-10T00:00:00"/>
        <d v="2017-11-14T00:00:00"/>
        <d v="2017-11-27T00:00:00"/>
        <d v="2017-11-28T00:00:00"/>
        <d v="2017-11-30T00:00:00"/>
        <d v="2017-12-01T00:00:00"/>
        <d v="2017-12-03T00:00:00"/>
        <d v="2017-12-05T00:00:00"/>
        <d v="2017-12-08T00:00:00"/>
        <d v="2017-12-09T00:00:00"/>
        <d v="2017-12-10T00:00:00"/>
        <d v="2017-12-12T00:00:00"/>
        <d v="2017-12-17T00:00:00"/>
        <d v="2017-12-18T00:00:00"/>
        <d v="2017-12-19T00:00:00"/>
        <d v="2017-12-20T00:00:00"/>
        <d v="2017-12-22T00:00:00"/>
        <d v="2017-12-24T00:00:00"/>
        <d v="2017-12-27T00:00:00"/>
        <d v="2017-12-29T00:00:00"/>
        <d v="2018-01-02T00:00:00"/>
        <d v="2018-01-03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8T00:00:00"/>
        <d v="2018-01-19T00:00:00"/>
        <d v="2018-01-21T00:00:00"/>
        <d v="2018-01-27T00:00:00"/>
        <d v="2018-01-28T00:00:00"/>
        <d v="2018-01-29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3T00:00:00"/>
        <d v="2018-02-14T00:00:00"/>
        <d v="2018-02-15T00:00:00"/>
        <d v="2018-02-20T00:00:00"/>
        <d v="2018-02-23T00:00:00"/>
        <d v="2018-03-03T00:00:00"/>
        <d v="2018-03-08T00:00:00"/>
        <d v="2018-03-13T00:00:00"/>
        <d v="2018-03-14T00:00:00"/>
        <d v="2018-03-16T00:00:00"/>
        <d v="2018-03-19T00:00:00"/>
        <d v="2018-03-20T00:00:00"/>
        <d v="2018-03-21T00:00:00"/>
        <d v="2018-03-23T00:00:00"/>
        <d v="2018-03-26T00:00:00"/>
        <d v="2018-03-28T00:00:00"/>
        <d v="2018-03-29T00:00:00"/>
        <d v="2018-03-30T00:00:00"/>
        <d v="2018-03-31T00:00:00"/>
        <d v="2018-04-04T00:00:00"/>
        <d v="2018-04-05T00:00:00"/>
        <d v="2018-04-06T00:00:00"/>
        <d v="2018-04-08T00:00:00"/>
        <d v="2018-04-10T00:00:00"/>
        <d v="2018-04-11T00:00:00"/>
        <d v="2018-04-13T00:00:00"/>
        <d v="2018-04-14T00:00:00"/>
        <d v="2018-04-15T00:00:00"/>
        <d v="2018-04-16T00:00:00"/>
        <d v="2018-04-17T00:00:00"/>
        <d v="2018-04-20T00:00:00"/>
        <d v="2018-04-22T00:00:00"/>
        <d v="2018-04-25T00:00:00"/>
        <d v="2018-04-26T00:00:00"/>
        <d v="2018-04-29T00:00:00"/>
        <d v="2018-05-02T00:00:00"/>
        <d v="2018-05-04T00:00:00"/>
        <d v="2018-05-05T00:00:00"/>
        <d v="2018-05-07T00:00:00"/>
        <d v="2018-05-08T00:00:00"/>
        <d v="2018-05-10T00:00:00"/>
        <d v="2018-05-11T00:00:00"/>
        <d v="2018-05-14T00:00:00"/>
        <d v="2018-05-17T00:00:00"/>
        <d v="2018-05-19T00:00:00"/>
        <d v="2018-05-23T00:00:00"/>
        <d v="2018-05-24T00:00:00"/>
        <d v="2018-05-25T00:00:00"/>
        <d v="2018-05-27T00:00:00"/>
        <d v="2018-05-29T00:00:00"/>
        <d v="2018-05-31T00:00:00"/>
        <d v="2018-06-01T00:00:00"/>
        <d v="2018-06-03T00:00:00"/>
        <d v="2018-06-04T00:00:00"/>
        <d v="2018-06-05T00:00:00"/>
        <d v="2018-06-08T00:00:00"/>
        <d v="2018-06-09T00:00:00"/>
        <d v="2018-06-10T00:00:00"/>
        <d v="2018-06-12T00:00:00"/>
        <d v="2018-06-14T00:00:00"/>
        <d v="2018-06-17T00:00:00"/>
        <d v="2018-06-18T00:00:00"/>
        <d v="2018-06-19T00:00:00"/>
        <d v="2018-06-20T00:00:00"/>
        <d v="2018-06-26T00:00:00"/>
        <d v="2018-06-29T00:00:00"/>
      </sharedItems>
      <fieldGroup par="7" base="1">
        <rangePr groupBy="months" startDate="2017-07-16T00:00:00" endDate="2018-06-30T00:00:00"/>
        <groupItems count="14">
          <s v="&lt;7/16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30/2018"/>
        </groupItems>
      </fieldGroup>
    </cacheField>
    <cacheField name="Date Paid" numFmtId="14">
      <sharedItems containsSemiMixedTypes="0" containsNonDate="0" containsDate="1" containsString="0" minDate="2017-09-11T00:00:00" maxDate="2018-10-02T00:00:00"/>
    </cacheField>
    <cacheField name="Days to Pay" numFmtId="0">
      <sharedItems containsSemiMixedTypes="0" containsString="0" containsNumber="1" containsInteger="1" minValue="31" maxValue="98"/>
    </cacheField>
    <cacheField name="Department" numFmtId="0">
      <sharedItems count="10">
        <s v="Dept C"/>
        <s v="Dept D"/>
        <s v="Dept A"/>
        <s v="Dept I"/>
        <s v="Dept F"/>
        <s v="Dept B"/>
        <s v="Dept J"/>
        <s v="Dept G"/>
        <s v="Dept H"/>
        <s v="Dept E"/>
      </sharedItems>
    </cacheField>
    <cacheField name="Purpose" numFmtId="0">
      <sharedItems count="10">
        <s v="Fleet Parts"/>
        <s v="Contracts"/>
        <s v="Utilities"/>
        <s v="Janitorial"/>
        <s v="Communications"/>
        <s v="Fuel"/>
        <s v="Office Supplies"/>
        <s v="Uniforms"/>
        <s v="Misc Purpose"/>
        <s v="Other Supplies"/>
      </sharedItems>
    </cacheField>
    <cacheField name="Amount" numFmtId="164">
      <sharedItems containsSemiMixedTypes="0" containsString="0" containsNumber="1" containsInteger="1" minValue="350" maxValue="1495"/>
    </cacheField>
    <cacheField name="Years" numFmtId="0" databaseField="0">
      <fieldGroup base="1">
        <rangePr groupBy="years" startDate="2017-07-16T00:00:00" endDate="2018-06-30T00:00:00"/>
        <groupItems count="4">
          <s v="&lt;7/16/2017"/>
          <s v="2017"/>
          <s v="2018"/>
          <s v="&gt;6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n v="1707169"/>
    <x v="0"/>
    <d v="2017-10-02T00:00:00"/>
    <n v="78"/>
    <x v="0"/>
    <x v="0"/>
    <n v="447"/>
  </r>
  <r>
    <n v="1707176"/>
    <x v="1"/>
    <d v="2017-09-20T00:00:00"/>
    <n v="65"/>
    <x v="1"/>
    <x v="1"/>
    <n v="1256"/>
  </r>
  <r>
    <n v="1707184"/>
    <x v="2"/>
    <d v="2017-10-16T00:00:00"/>
    <n v="90"/>
    <x v="2"/>
    <x v="2"/>
    <n v="1335"/>
  </r>
  <r>
    <n v="1707195"/>
    <x v="3"/>
    <d v="2017-09-23T00:00:00"/>
    <n v="66"/>
    <x v="0"/>
    <x v="0"/>
    <n v="798"/>
  </r>
  <r>
    <n v="1707199"/>
    <x v="3"/>
    <d v="2017-09-13T00:00:00"/>
    <n v="56"/>
    <x v="3"/>
    <x v="1"/>
    <n v="1071"/>
  </r>
  <r>
    <n v="1707202"/>
    <x v="4"/>
    <d v="2017-10-15T00:00:00"/>
    <n v="87"/>
    <x v="1"/>
    <x v="1"/>
    <n v="1377"/>
  </r>
  <r>
    <n v="1707245"/>
    <x v="5"/>
    <d v="2017-10-12T00:00:00"/>
    <n v="80"/>
    <x v="4"/>
    <x v="1"/>
    <n v="1190"/>
  </r>
  <r>
    <n v="1707267"/>
    <x v="6"/>
    <d v="2017-10-18T00:00:00"/>
    <n v="84"/>
    <x v="3"/>
    <x v="3"/>
    <n v="626"/>
  </r>
  <r>
    <n v="1707304"/>
    <x v="7"/>
    <d v="2017-10-16T00:00:00"/>
    <n v="78"/>
    <x v="1"/>
    <x v="4"/>
    <n v="1081"/>
  </r>
  <r>
    <n v="1707305"/>
    <x v="7"/>
    <d v="2017-10-28T00:00:00"/>
    <n v="90"/>
    <x v="1"/>
    <x v="1"/>
    <n v="1164"/>
  </r>
  <r>
    <n v="1707308"/>
    <x v="7"/>
    <d v="2017-10-08T00:00:00"/>
    <n v="70"/>
    <x v="0"/>
    <x v="0"/>
    <n v="423"/>
  </r>
  <r>
    <n v="1707315"/>
    <x v="8"/>
    <d v="2017-09-26T00:00:00"/>
    <n v="57"/>
    <x v="5"/>
    <x v="1"/>
    <n v="1260"/>
  </r>
  <r>
    <n v="1708016"/>
    <x v="9"/>
    <d v="2017-11-07T00:00:00"/>
    <n v="98"/>
    <x v="0"/>
    <x v="0"/>
    <n v="871"/>
  </r>
  <r>
    <n v="1708033"/>
    <x v="10"/>
    <d v="2017-10-12T00:00:00"/>
    <n v="70"/>
    <x v="3"/>
    <x v="1"/>
    <n v="1029"/>
  </r>
  <r>
    <n v="1708047"/>
    <x v="11"/>
    <d v="2017-09-19T00:00:00"/>
    <n v="46"/>
    <x v="6"/>
    <x v="0"/>
    <n v="775"/>
  </r>
  <r>
    <n v="1708079"/>
    <x v="12"/>
    <d v="2017-10-13T00:00:00"/>
    <n v="67"/>
    <x v="3"/>
    <x v="1"/>
    <n v="1489"/>
  </r>
  <r>
    <n v="1708082"/>
    <x v="13"/>
    <d v="2017-11-05T00:00:00"/>
    <n v="89"/>
    <x v="2"/>
    <x v="0"/>
    <n v="567"/>
  </r>
  <r>
    <n v="1708085"/>
    <x v="13"/>
    <d v="2017-10-20T00:00:00"/>
    <n v="73"/>
    <x v="6"/>
    <x v="5"/>
    <n v="519"/>
  </r>
  <r>
    <n v="1708097"/>
    <x v="14"/>
    <d v="2017-09-11T00:00:00"/>
    <n v="33"/>
    <x v="3"/>
    <x v="1"/>
    <n v="1469"/>
  </r>
  <r>
    <n v="1708098"/>
    <x v="14"/>
    <d v="2017-10-29T00:00:00"/>
    <n v="81"/>
    <x v="7"/>
    <x v="4"/>
    <n v="442"/>
  </r>
  <r>
    <n v="1708139"/>
    <x v="15"/>
    <d v="2017-10-02T00:00:00"/>
    <n v="50"/>
    <x v="0"/>
    <x v="0"/>
    <n v="979"/>
  </r>
  <r>
    <n v="1708162"/>
    <x v="16"/>
    <d v="2017-10-25T00:00:00"/>
    <n v="70"/>
    <x v="0"/>
    <x v="0"/>
    <n v="435"/>
  </r>
  <r>
    <n v="1708171"/>
    <x v="17"/>
    <d v="2017-10-04T00:00:00"/>
    <n v="48"/>
    <x v="5"/>
    <x v="5"/>
    <n v="1311"/>
  </r>
  <r>
    <n v="1708172"/>
    <x v="17"/>
    <d v="2017-09-26T00:00:00"/>
    <n v="40"/>
    <x v="4"/>
    <x v="4"/>
    <n v="468"/>
  </r>
  <r>
    <n v="1708181"/>
    <x v="18"/>
    <d v="2017-09-26T00:00:00"/>
    <n v="39"/>
    <x v="0"/>
    <x v="0"/>
    <n v="708"/>
  </r>
  <r>
    <n v="1708198"/>
    <x v="19"/>
    <d v="2017-09-28T00:00:00"/>
    <n v="40"/>
    <x v="3"/>
    <x v="1"/>
    <n v="1455"/>
  </r>
  <r>
    <n v="1708225"/>
    <x v="20"/>
    <d v="2017-11-01T00:00:00"/>
    <n v="71"/>
    <x v="0"/>
    <x v="0"/>
    <n v="921"/>
  </r>
  <r>
    <n v="1708226"/>
    <x v="20"/>
    <d v="2017-11-11T00:00:00"/>
    <n v="81"/>
    <x v="4"/>
    <x v="2"/>
    <n v="1392"/>
  </r>
  <r>
    <n v="1708228"/>
    <x v="20"/>
    <d v="2017-11-28T00:00:00"/>
    <n v="98"/>
    <x v="5"/>
    <x v="1"/>
    <n v="912"/>
  </r>
  <r>
    <n v="1708239"/>
    <x v="21"/>
    <d v="2017-11-27T00:00:00"/>
    <n v="96"/>
    <x v="0"/>
    <x v="4"/>
    <n v="455"/>
  </r>
  <r>
    <n v="1708279"/>
    <x v="22"/>
    <d v="2017-11-23T00:00:00"/>
    <n v="88"/>
    <x v="1"/>
    <x v="1"/>
    <n v="1062"/>
  </r>
  <r>
    <n v="1708309"/>
    <x v="23"/>
    <d v="2017-10-15T00:00:00"/>
    <n v="46"/>
    <x v="1"/>
    <x v="1"/>
    <n v="1328"/>
  </r>
  <r>
    <n v="1708317"/>
    <x v="24"/>
    <d v="2017-10-23T00:00:00"/>
    <n v="53"/>
    <x v="4"/>
    <x v="3"/>
    <n v="898"/>
  </r>
  <r>
    <n v="1709018"/>
    <x v="25"/>
    <d v="2017-10-07T00:00:00"/>
    <n v="36"/>
    <x v="0"/>
    <x v="0"/>
    <n v="1249"/>
  </r>
  <r>
    <n v="1709087"/>
    <x v="26"/>
    <d v="2017-11-24T00:00:00"/>
    <n v="77"/>
    <x v="4"/>
    <x v="0"/>
    <n v="816"/>
  </r>
  <r>
    <n v="1709107"/>
    <x v="27"/>
    <d v="2017-10-23T00:00:00"/>
    <n v="43"/>
    <x v="0"/>
    <x v="0"/>
    <n v="573"/>
  </r>
  <r>
    <n v="1709123"/>
    <x v="28"/>
    <d v="2017-11-11T00:00:00"/>
    <n v="60"/>
    <x v="0"/>
    <x v="1"/>
    <n v="1274"/>
  </r>
  <r>
    <n v="1709144"/>
    <x v="29"/>
    <d v="2017-12-11T00:00:00"/>
    <n v="88"/>
    <x v="0"/>
    <x v="0"/>
    <n v="517"/>
  </r>
  <r>
    <n v="1709177"/>
    <x v="30"/>
    <d v="2017-12-08T00:00:00"/>
    <n v="82"/>
    <x v="1"/>
    <x v="1"/>
    <n v="1053"/>
  </r>
  <r>
    <n v="1709187"/>
    <x v="31"/>
    <d v="2017-12-25T00:00:00"/>
    <n v="98"/>
    <x v="6"/>
    <x v="1"/>
    <n v="1359"/>
  </r>
  <r>
    <n v="1709228"/>
    <x v="32"/>
    <d v="2017-10-30T00:00:00"/>
    <n v="38"/>
    <x v="2"/>
    <x v="6"/>
    <n v="821"/>
  </r>
  <r>
    <n v="1709254"/>
    <x v="33"/>
    <d v="2017-10-31T00:00:00"/>
    <n v="36"/>
    <x v="4"/>
    <x v="4"/>
    <n v="439"/>
  </r>
  <r>
    <n v="1709259"/>
    <x v="33"/>
    <d v="2017-12-11T00:00:00"/>
    <n v="77"/>
    <x v="5"/>
    <x v="2"/>
    <n v="1266"/>
  </r>
  <r>
    <n v="1709266"/>
    <x v="34"/>
    <d v="2017-12-29T00:00:00"/>
    <n v="94"/>
    <x v="0"/>
    <x v="5"/>
    <n v="470"/>
  </r>
  <r>
    <n v="1709299"/>
    <x v="35"/>
    <d v="2017-10-31T00:00:00"/>
    <n v="32"/>
    <x v="2"/>
    <x v="1"/>
    <n v="1287"/>
  </r>
  <r>
    <n v="1710003"/>
    <x v="36"/>
    <d v="2017-11-22T00:00:00"/>
    <n v="52"/>
    <x v="2"/>
    <x v="2"/>
    <n v="1093"/>
  </r>
  <r>
    <n v="1710009"/>
    <x v="37"/>
    <d v="2017-12-18T00:00:00"/>
    <n v="75"/>
    <x v="4"/>
    <x v="7"/>
    <n v="416"/>
  </r>
  <r>
    <n v="1710057"/>
    <x v="38"/>
    <d v="2018-01-03T00:00:00"/>
    <n v="90"/>
    <x v="5"/>
    <x v="1"/>
    <n v="1361"/>
  </r>
  <r>
    <n v="1710058"/>
    <x v="38"/>
    <d v="2017-11-09T00:00:00"/>
    <n v="35"/>
    <x v="6"/>
    <x v="2"/>
    <n v="1336"/>
  </r>
  <r>
    <n v="1710073"/>
    <x v="39"/>
    <d v="2017-12-23T00:00:00"/>
    <n v="77"/>
    <x v="5"/>
    <x v="4"/>
    <n v="1320"/>
  </r>
  <r>
    <n v="1710091"/>
    <x v="40"/>
    <d v="2017-11-18T00:00:00"/>
    <n v="40"/>
    <x v="0"/>
    <x v="6"/>
    <n v="891"/>
  </r>
  <r>
    <n v="1710119"/>
    <x v="41"/>
    <d v="2017-11-11T00:00:00"/>
    <n v="31"/>
    <x v="5"/>
    <x v="1"/>
    <n v="1284"/>
  </r>
  <r>
    <n v="1710165"/>
    <x v="42"/>
    <d v="2018-01-02T00:00:00"/>
    <n v="78"/>
    <x v="2"/>
    <x v="2"/>
    <n v="929"/>
  </r>
  <r>
    <n v="1710020"/>
    <x v="43"/>
    <d v="2018-01-10T00:00:00"/>
    <n v="85"/>
    <x v="1"/>
    <x v="0"/>
    <n v="810"/>
  </r>
  <r>
    <n v="1710172"/>
    <x v="43"/>
    <d v="2018-01-12T00:00:00"/>
    <n v="87"/>
    <x v="0"/>
    <x v="0"/>
    <n v="509"/>
  </r>
  <r>
    <n v="1710172"/>
    <x v="43"/>
    <d v="2018-01-02T00:00:00"/>
    <n v="77"/>
    <x v="1"/>
    <x v="6"/>
    <n v="943"/>
  </r>
  <r>
    <n v="1710209"/>
    <x v="44"/>
    <d v="2017-12-30T00:00:00"/>
    <n v="71"/>
    <x v="0"/>
    <x v="0"/>
    <n v="453"/>
  </r>
  <r>
    <n v="1710217"/>
    <x v="45"/>
    <d v="2018-01-09T00:00:00"/>
    <n v="80"/>
    <x v="5"/>
    <x v="1"/>
    <n v="1202"/>
  </r>
  <r>
    <n v="1710244"/>
    <x v="46"/>
    <d v="2018-01-13T00:00:00"/>
    <n v="81"/>
    <x v="0"/>
    <x v="0"/>
    <n v="795"/>
  </r>
  <r>
    <n v="1710267"/>
    <x v="47"/>
    <d v="2017-12-22T00:00:00"/>
    <n v="57"/>
    <x v="1"/>
    <x v="7"/>
    <n v="594"/>
  </r>
  <r>
    <n v="1710029"/>
    <x v="48"/>
    <d v="2017-12-23T00:00:00"/>
    <n v="57"/>
    <x v="6"/>
    <x v="7"/>
    <n v="516"/>
  </r>
  <r>
    <n v="1710299"/>
    <x v="49"/>
    <d v="2017-12-06T00:00:00"/>
    <n v="38"/>
    <x v="0"/>
    <x v="0"/>
    <n v="490"/>
  </r>
  <r>
    <n v="1710304"/>
    <x v="50"/>
    <d v="2017-12-23T00:00:00"/>
    <n v="54"/>
    <x v="5"/>
    <x v="1"/>
    <n v="995"/>
  </r>
  <r>
    <n v="1710312"/>
    <x v="51"/>
    <d v="2018-01-05T00:00:00"/>
    <n v="66"/>
    <x v="3"/>
    <x v="1"/>
    <n v="835"/>
  </r>
  <r>
    <n v="1711012"/>
    <x v="52"/>
    <d v="2018-01-12T00:00:00"/>
    <n v="72"/>
    <x v="0"/>
    <x v="0"/>
    <n v="1064"/>
  </r>
  <r>
    <n v="1711037"/>
    <x v="53"/>
    <d v="2018-01-29T00:00:00"/>
    <n v="87"/>
    <x v="1"/>
    <x v="1"/>
    <n v="1243"/>
  </r>
  <r>
    <n v="1711053"/>
    <x v="54"/>
    <d v="2018-01-22T00:00:00"/>
    <n v="78"/>
    <x v="0"/>
    <x v="0"/>
    <n v="566"/>
  </r>
  <r>
    <n v="1711059"/>
    <x v="54"/>
    <d v="2018-01-08T00:00:00"/>
    <n v="64"/>
    <x v="0"/>
    <x v="0"/>
    <n v="884"/>
  </r>
  <r>
    <n v="1711099"/>
    <x v="55"/>
    <d v="2018-01-19T00:00:00"/>
    <n v="71"/>
    <x v="5"/>
    <x v="4"/>
    <n v="1290"/>
  </r>
  <r>
    <n v="1711101"/>
    <x v="56"/>
    <d v="2017-12-18T00:00:00"/>
    <n v="38"/>
    <x v="0"/>
    <x v="1"/>
    <n v="1183"/>
  </r>
  <r>
    <n v="1711107"/>
    <x v="56"/>
    <d v="2018-02-16T00:00:00"/>
    <n v="98"/>
    <x v="4"/>
    <x v="1"/>
    <n v="1324"/>
  </r>
  <r>
    <n v="1711146"/>
    <x v="57"/>
    <d v="2017-12-25T00:00:00"/>
    <n v="41"/>
    <x v="0"/>
    <x v="0"/>
    <n v="470"/>
  </r>
  <r>
    <n v="1711147"/>
    <x v="57"/>
    <d v="2018-02-15T00:00:00"/>
    <n v="93"/>
    <x v="1"/>
    <x v="1"/>
    <n v="1474"/>
  </r>
  <r>
    <n v="1711273"/>
    <x v="58"/>
    <d v="2018-02-21T00:00:00"/>
    <n v="86"/>
    <x v="8"/>
    <x v="4"/>
    <n v="1300"/>
  </r>
  <r>
    <n v="1711281"/>
    <x v="59"/>
    <d v="2018-01-22T00:00:00"/>
    <n v="55"/>
    <x v="1"/>
    <x v="1"/>
    <n v="1346"/>
  </r>
  <r>
    <n v="1711283"/>
    <x v="59"/>
    <d v="2018-02-21T00:00:00"/>
    <n v="85"/>
    <x v="0"/>
    <x v="0"/>
    <n v="688"/>
  </r>
  <r>
    <n v="1711284"/>
    <x v="59"/>
    <d v="2018-03-02T00:00:00"/>
    <n v="94"/>
    <x v="3"/>
    <x v="5"/>
    <n v="1097"/>
  </r>
  <r>
    <n v="1711288"/>
    <x v="59"/>
    <d v="2017-12-29T00:00:00"/>
    <n v="31"/>
    <x v="6"/>
    <x v="4"/>
    <n v="1143"/>
  </r>
  <r>
    <n v="1711304"/>
    <x v="60"/>
    <d v="2018-02-27T00:00:00"/>
    <n v="89"/>
    <x v="1"/>
    <x v="1"/>
    <n v="1347"/>
  </r>
  <r>
    <n v="1711306"/>
    <x v="60"/>
    <d v="2018-01-17T00:00:00"/>
    <n v="48"/>
    <x v="9"/>
    <x v="4"/>
    <n v="739"/>
  </r>
  <r>
    <n v="1712014"/>
    <x v="61"/>
    <d v="2018-03-01T00:00:00"/>
    <n v="90"/>
    <x v="8"/>
    <x v="4"/>
    <n v="1205"/>
  </r>
  <r>
    <n v="1712039"/>
    <x v="62"/>
    <d v="2018-02-23T00:00:00"/>
    <n v="82"/>
    <x v="2"/>
    <x v="1"/>
    <n v="485"/>
  </r>
  <r>
    <n v="1712055"/>
    <x v="63"/>
    <d v="2018-01-27T00:00:00"/>
    <n v="53"/>
    <x v="2"/>
    <x v="4"/>
    <n v="619"/>
  </r>
  <r>
    <n v="1712085"/>
    <x v="64"/>
    <d v="2018-02-09T00:00:00"/>
    <n v="63"/>
    <x v="5"/>
    <x v="1"/>
    <n v="471"/>
  </r>
  <r>
    <n v="1712091"/>
    <x v="65"/>
    <d v="2018-02-24T00:00:00"/>
    <n v="77"/>
    <x v="5"/>
    <x v="4"/>
    <n v="1219"/>
  </r>
  <r>
    <n v="1712092"/>
    <x v="65"/>
    <d v="2018-01-22T00:00:00"/>
    <n v="44"/>
    <x v="2"/>
    <x v="6"/>
    <n v="567"/>
  </r>
  <r>
    <n v="1712104"/>
    <x v="66"/>
    <d v="2018-02-22T00:00:00"/>
    <n v="74"/>
    <x v="3"/>
    <x v="1"/>
    <n v="721"/>
  </r>
  <r>
    <n v="1712127"/>
    <x v="67"/>
    <d v="2018-01-13T00:00:00"/>
    <n v="32"/>
    <x v="7"/>
    <x v="4"/>
    <n v="1325"/>
  </r>
  <r>
    <n v="1712128"/>
    <x v="67"/>
    <d v="2018-02-07T00:00:00"/>
    <n v="57"/>
    <x v="5"/>
    <x v="2"/>
    <n v="1072"/>
  </r>
  <r>
    <n v="1712177"/>
    <x v="68"/>
    <d v="2018-03-03T00:00:00"/>
    <n v="76"/>
    <x v="5"/>
    <x v="1"/>
    <n v="1290"/>
  </r>
  <r>
    <n v="1712181"/>
    <x v="69"/>
    <d v="2018-02-24T00:00:00"/>
    <n v="68"/>
    <x v="9"/>
    <x v="1"/>
    <n v="1345"/>
  </r>
  <r>
    <n v="1712199"/>
    <x v="70"/>
    <d v="2018-01-21T00:00:00"/>
    <n v="33"/>
    <x v="0"/>
    <x v="1"/>
    <n v="1175"/>
  </r>
  <r>
    <n v="1712203"/>
    <x v="71"/>
    <d v="2018-01-30T00:00:00"/>
    <n v="41"/>
    <x v="2"/>
    <x v="0"/>
    <n v="395"/>
  </r>
  <r>
    <n v="1712223"/>
    <x v="72"/>
    <d v="2018-03-04T00:00:00"/>
    <n v="72"/>
    <x v="0"/>
    <x v="0"/>
    <n v="484"/>
  </r>
  <r>
    <n v="1712241"/>
    <x v="73"/>
    <d v="2018-02-14T00:00:00"/>
    <n v="52"/>
    <x v="3"/>
    <x v="6"/>
    <n v="696"/>
  </r>
  <r>
    <n v="1712279"/>
    <x v="74"/>
    <d v="2018-02-01T00:00:00"/>
    <n v="36"/>
    <x v="0"/>
    <x v="0"/>
    <n v="923"/>
  </r>
  <r>
    <n v="1712296"/>
    <x v="75"/>
    <d v="2018-02-13T00:00:00"/>
    <n v="46"/>
    <x v="1"/>
    <x v="1"/>
    <n v="1271"/>
  </r>
  <r>
    <n v="1801026"/>
    <x v="76"/>
    <d v="2018-03-18T00:00:00"/>
    <n v="75"/>
    <x v="1"/>
    <x v="1"/>
    <n v="1282"/>
  </r>
  <r>
    <n v="1801032"/>
    <x v="77"/>
    <d v="2018-02-25T00:00:00"/>
    <n v="53"/>
    <x v="1"/>
    <x v="1"/>
    <n v="722"/>
  </r>
  <r>
    <n v="1801033"/>
    <x v="77"/>
    <d v="2018-03-08T00:00:00"/>
    <n v="64"/>
    <x v="0"/>
    <x v="0"/>
    <n v="1224"/>
  </r>
  <r>
    <n v="1801051"/>
    <x v="78"/>
    <d v="2018-03-04T00:00:00"/>
    <n v="58"/>
    <x v="9"/>
    <x v="5"/>
    <n v="807"/>
  </r>
  <r>
    <n v="1801066"/>
    <x v="79"/>
    <d v="2018-03-21T00:00:00"/>
    <n v="74"/>
    <x v="4"/>
    <x v="0"/>
    <n v="540"/>
  </r>
  <r>
    <n v="1801076"/>
    <x v="80"/>
    <d v="2018-03-16T00:00:00"/>
    <n v="68"/>
    <x v="0"/>
    <x v="0"/>
    <n v="356"/>
  </r>
  <r>
    <n v="1801079"/>
    <x v="80"/>
    <d v="2018-03-18T00:00:00"/>
    <n v="70"/>
    <x v="3"/>
    <x v="1"/>
    <n v="1020"/>
  </r>
  <r>
    <n v="1801089"/>
    <x v="81"/>
    <d v="2018-02-09T00:00:00"/>
    <n v="32"/>
    <x v="5"/>
    <x v="1"/>
    <n v="1033"/>
  </r>
  <r>
    <n v="1801097"/>
    <x v="82"/>
    <d v="2018-02-17T00:00:00"/>
    <n v="39"/>
    <x v="0"/>
    <x v="1"/>
    <n v="1049"/>
  </r>
  <r>
    <n v="1801102"/>
    <x v="83"/>
    <d v="2018-03-12T00:00:00"/>
    <n v="61"/>
    <x v="1"/>
    <x v="2"/>
    <n v="1389"/>
  </r>
  <r>
    <n v="1801114"/>
    <x v="84"/>
    <d v="2018-03-20T00:00:00"/>
    <n v="68"/>
    <x v="5"/>
    <x v="5"/>
    <n v="600"/>
  </r>
  <r>
    <n v="1801129"/>
    <x v="85"/>
    <d v="2018-03-29T00:00:00"/>
    <n v="76"/>
    <x v="0"/>
    <x v="0"/>
    <n v="477"/>
  </r>
  <r>
    <n v="1801184"/>
    <x v="86"/>
    <d v="2018-04-07T00:00:00"/>
    <n v="79"/>
    <x v="0"/>
    <x v="4"/>
    <n v="787"/>
  </r>
  <r>
    <n v="1801193"/>
    <x v="87"/>
    <d v="2018-03-03T00:00:00"/>
    <n v="43"/>
    <x v="1"/>
    <x v="8"/>
    <n v="505"/>
  </r>
  <r>
    <n v="1801213"/>
    <x v="88"/>
    <d v="2018-04-08T00:00:00"/>
    <n v="77"/>
    <x v="1"/>
    <x v="4"/>
    <n v="604"/>
  </r>
  <r>
    <n v="1801275"/>
    <x v="89"/>
    <d v="2018-04-11T00:00:00"/>
    <n v="74"/>
    <x v="3"/>
    <x v="0"/>
    <n v="1294"/>
  </r>
  <r>
    <n v="1801279"/>
    <x v="89"/>
    <d v="2018-04-13T00:00:00"/>
    <n v="76"/>
    <x v="9"/>
    <x v="7"/>
    <n v="603"/>
  </r>
  <r>
    <n v="1801284"/>
    <x v="90"/>
    <d v="2018-04-14T00:00:00"/>
    <n v="76"/>
    <x v="1"/>
    <x v="2"/>
    <n v="1472"/>
  </r>
  <r>
    <n v="1801289"/>
    <x v="90"/>
    <d v="2018-03-13T00:00:00"/>
    <n v="44"/>
    <x v="0"/>
    <x v="0"/>
    <n v="1483"/>
  </r>
  <r>
    <n v="1801299"/>
    <x v="91"/>
    <d v="2018-04-27T00:00:00"/>
    <n v="88"/>
    <x v="4"/>
    <x v="8"/>
    <n v="350"/>
  </r>
  <r>
    <n v="1801317"/>
    <x v="92"/>
    <d v="2018-04-16T00:00:00"/>
    <n v="75"/>
    <x v="6"/>
    <x v="1"/>
    <n v="592"/>
  </r>
  <r>
    <n v="1801319"/>
    <x v="92"/>
    <d v="2018-04-14T00:00:00"/>
    <n v="73"/>
    <x v="0"/>
    <x v="0"/>
    <n v="829"/>
  </r>
  <r>
    <n v="1802011"/>
    <x v="93"/>
    <d v="2018-03-30T00:00:00"/>
    <n v="57"/>
    <x v="0"/>
    <x v="6"/>
    <n v="965"/>
  </r>
  <r>
    <n v="1802013"/>
    <x v="93"/>
    <d v="2018-03-23T00:00:00"/>
    <n v="50"/>
    <x v="6"/>
    <x v="4"/>
    <n v="782"/>
  </r>
  <r>
    <n v="1802029"/>
    <x v="94"/>
    <d v="2018-05-09T00:00:00"/>
    <n v="96"/>
    <x v="0"/>
    <x v="0"/>
    <n v="433"/>
  </r>
  <r>
    <n v="1802038"/>
    <x v="95"/>
    <d v="2018-04-05T00:00:00"/>
    <n v="61"/>
    <x v="1"/>
    <x v="1"/>
    <n v="1152"/>
  </r>
  <r>
    <n v="1802041"/>
    <x v="96"/>
    <d v="2018-04-25T00:00:00"/>
    <n v="80"/>
    <x v="0"/>
    <x v="0"/>
    <n v="1405"/>
  </r>
  <r>
    <n v="1802041"/>
    <x v="96"/>
    <d v="2018-03-21T00:00:00"/>
    <n v="45"/>
    <x v="3"/>
    <x v="2"/>
    <n v="1228"/>
  </r>
  <r>
    <n v="1802048"/>
    <x v="96"/>
    <d v="2018-04-03T00:00:00"/>
    <n v="58"/>
    <x v="0"/>
    <x v="0"/>
    <n v="898"/>
  </r>
  <r>
    <n v="1802056"/>
    <x v="97"/>
    <d v="2018-04-13T00:00:00"/>
    <n v="67"/>
    <x v="2"/>
    <x v="5"/>
    <n v="382"/>
  </r>
  <r>
    <n v="1802063"/>
    <x v="98"/>
    <d v="2018-04-06T00:00:00"/>
    <n v="59"/>
    <x v="4"/>
    <x v="3"/>
    <n v="366"/>
  </r>
  <r>
    <n v="1802065"/>
    <x v="98"/>
    <d v="2018-04-21T00:00:00"/>
    <n v="74"/>
    <x v="0"/>
    <x v="0"/>
    <n v="625"/>
  </r>
  <r>
    <n v="1802075"/>
    <x v="99"/>
    <d v="2018-04-01T00:00:00"/>
    <n v="53"/>
    <x v="3"/>
    <x v="4"/>
    <n v="980"/>
  </r>
  <r>
    <n v="1802081"/>
    <x v="100"/>
    <d v="2018-03-12T00:00:00"/>
    <n v="32"/>
    <x v="1"/>
    <x v="0"/>
    <n v="700"/>
  </r>
  <r>
    <n v="1802092"/>
    <x v="101"/>
    <d v="2018-05-14T00:00:00"/>
    <n v="94"/>
    <x v="1"/>
    <x v="9"/>
    <n v="920"/>
  </r>
  <r>
    <n v="1802106"/>
    <x v="102"/>
    <d v="2018-04-30T00:00:00"/>
    <n v="79"/>
    <x v="8"/>
    <x v="6"/>
    <n v="788"/>
  </r>
  <r>
    <n v="1802111"/>
    <x v="103"/>
    <d v="2018-04-28T00:00:00"/>
    <n v="76"/>
    <x v="5"/>
    <x v="1"/>
    <n v="615"/>
  </r>
  <r>
    <n v="1802114"/>
    <x v="103"/>
    <d v="2018-04-02T00:00:00"/>
    <n v="50"/>
    <x v="5"/>
    <x v="1"/>
    <n v="871"/>
  </r>
  <r>
    <n v="1802132"/>
    <x v="104"/>
    <d v="2018-03-28T00:00:00"/>
    <n v="43"/>
    <x v="5"/>
    <x v="1"/>
    <n v="1336"/>
  </r>
  <r>
    <n v="1802146"/>
    <x v="105"/>
    <d v="2018-03-17T00:00:00"/>
    <n v="31"/>
    <x v="0"/>
    <x v="0"/>
    <n v="602"/>
  </r>
  <r>
    <n v="1802154"/>
    <x v="106"/>
    <d v="2018-05-22T00:00:00"/>
    <n v="96"/>
    <x v="5"/>
    <x v="1"/>
    <n v="765"/>
  </r>
  <r>
    <n v="1802207"/>
    <x v="107"/>
    <d v="2018-05-11T00:00:00"/>
    <n v="80"/>
    <x v="0"/>
    <x v="4"/>
    <n v="630"/>
  </r>
  <r>
    <n v="1802236"/>
    <x v="108"/>
    <d v="2018-04-25T00:00:00"/>
    <n v="61"/>
    <x v="0"/>
    <x v="4"/>
    <n v="1342"/>
  </r>
  <r>
    <n v="1803009"/>
    <x v="109"/>
    <d v="2018-06-07T00:00:00"/>
    <n v="96"/>
    <x v="8"/>
    <x v="4"/>
    <n v="564"/>
  </r>
  <r>
    <n v="1803010"/>
    <x v="110"/>
    <d v="2018-05-09T00:00:00"/>
    <n v="62"/>
    <x v="8"/>
    <x v="0"/>
    <n v="1228"/>
  </r>
  <r>
    <n v="1803139"/>
    <x v="111"/>
    <d v="2018-04-28T00:00:00"/>
    <n v="46"/>
    <x v="0"/>
    <x v="0"/>
    <n v="1035"/>
  </r>
  <r>
    <n v="1803145"/>
    <x v="112"/>
    <d v="2018-05-03T00:00:00"/>
    <n v="50"/>
    <x v="5"/>
    <x v="0"/>
    <n v="1312"/>
  </r>
  <r>
    <n v="1803162"/>
    <x v="113"/>
    <d v="2018-06-20T00:00:00"/>
    <n v="96"/>
    <x v="0"/>
    <x v="0"/>
    <n v="705"/>
  </r>
  <r>
    <n v="1803025"/>
    <x v="114"/>
    <d v="2018-04-19T00:00:00"/>
    <n v="31"/>
    <x v="3"/>
    <x v="1"/>
    <n v="1193"/>
  </r>
  <r>
    <n v="1803202"/>
    <x v="115"/>
    <d v="2018-05-03T00:00:00"/>
    <n v="44"/>
    <x v="3"/>
    <x v="1"/>
    <n v="1050"/>
  </r>
  <r>
    <n v="1803211"/>
    <x v="116"/>
    <d v="2018-06-08T00:00:00"/>
    <n v="79"/>
    <x v="1"/>
    <x v="1"/>
    <n v="951"/>
  </r>
  <r>
    <n v="1803212"/>
    <x v="116"/>
    <d v="2018-04-24T00:00:00"/>
    <n v="34"/>
    <x v="9"/>
    <x v="5"/>
    <n v="840"/>
  </r>
  <r>
    <n v="1803235"/>
    <x v="117"/>
    <d v="2018-06-28T00:00:00"/>
    <n v="97"/>
    <x v="0"/>
    <x v="0"/>
    <n v="1281"/>
  </r>
  <r>
    <n v="1803264"/>
    <x v="118"/>
    <d v="2018-05-26T00:00:00"/>
    <n v="61"/>
    <x v="5"/>
    <x v="1"/>
    <n v="1109"/>
  </r>
  <r>
    <n v="1803269"/>
    <x v="118"/>
    <d v="2018-05-05T00:00:00"/>
    <n v="40"/>
    <x v="6"/>
    <x v="1"/>
    <n v="745"/>
  </r>
  <r>
    <n v="1803289"/>
    <x v="119"/>
    <d v="2018-05-18T00:00:00"/>
    <n v="51"/>
    <x v="4"/>
    <x v="4"/>
    <n v="1082"/>
  </r>
  <r>
    <n v="1803031"/>
    <x v="120"/>
    <d v="2018-05-12T00:00:00"/>
    <n v="44"/>
    <x v="0"/>
    <x v="0"/>
    <n v="507"/>
  </r>
  <r>
    <n v="1803309"/>
    <x v="121"/>
    <d v="2018-07-05T00:00:00"/>
    <n v="97"/>
    <x v="1"/>
    <x v="1"/>
    <n v="1289"/>
  </r>
  <r>
    <n v="1803319"/>
    <x v="122"/>
    <d v="2018-05-08T00:00:00"/>
    <n v="38"/>
    <x v="1"/>
    <x v="1"/>
    <n v="477"/>
  </r>
  <r>
    <n v="1804043"/>
    <x v="123"/>
    <d v="2018-05-16T00:00:00"/>
    <n v="42"/>
    <x v="7"/>
    <x v="4"/>
    <n v="1347"/>
  </r>
  <r>
    <n v="1804057"/>
    <x v="124"/>
    <d v="2018-05-24T00:00:00"/>
    <n v="49"/>
    <x v="3"/>
    <x v="1"/>
    <n v="1298"/>
  </r>
  <r>
    <n v="1804066"/>
    <x v="125"/>
    <d v="2018-06-27T00:00:00"/>
    <n v="82"/>
    <x v="0"/>
    <x v="0"/>
    <n v="994"/>
  </r>
  <r>
    <n v="1804087"/>
    <x v="126"/>
    <d v="2018-07-06T00:00:00"/>
    <n v="89"/>
    <x v="5"/>
    <x v="5"/>
    <n v="513"/>
  </r>
  <r>
    <n v="1804101"/>
    <x v="127"/>
    <d v="2018-07-07T00:00:00"/>
    <n v="88"/>
    <x v="0"/>
    <x v="0"/>
    <n v="731"/>
  </r>
  <r>
    <n v="1804102"/>
    <x v="127"/>
    <d v="2018-07-15T00:00:00"/>
    <n v="96"/>
    <x v="3"/>
    <x v="1"/>
    <n v="1204"/>
  </r>
  <r>
    <n v="1804105"/>
    <x v="127"/>
    <d v="2018-06-24T00:00:00"/>
    <n v="75"/>
    <x v="0"/>
    <x v="2"/>
    <n v="947"/>
  </r>
  <r>
    <n v="1804113"/>
    <x v="128"/>
    <d v="2018-06-28T00:00:00"/>
    <n v="78"/>
    <x v="1"/>
    <x v="4"/>
    <n v="395"/>
  </r>
  <r>
    <n v="1804132"/>
    <x v="129"/>
    <d v="2018-06-14T00:00:00"/>
    <n v="62"/>
    <x v="0"/>
    <x v="0"/>
    <n v="950"/>
  </r>
  <r>
    <n v="1804142"/>
    <x v="130"/>
    <d v="2018-07-08T00:00:00"/>
    <n v="85"/>
    <x v="0"/>
    <x v="0"/>
    <n v="1371"/>
  </r>
  <r>
    <n v="1804156"/>
    <x v="131"/>
    <d v="2018-06-13T00:00:00"/>
    <n v="59"/>
    <x v="1"/>
    <x v="5"/>
    <n v="367"/>
  </r>
  <r>
    <n v="1804156"/>
    <x v="131"/>
    <d v="2018-07-13T00:00:00"/>
    <n v="89"/>
    <x v="4"/>
    <x v="4"/>
    <n v="1351"/>
  </r>
  <r>
    <n v="1804167"/>
    <x v="132"/>
    <d v="2018-06-21T00:00:00"/>
    <n v="66"/>
    <x v="2"/>
    <x v="6"/>
    <n v="810"/>
  </r>
  <r>
    <n v="1804171"/>
    <x v="133"/>
    <d v="2018-07-21T00:00:00"/>
    <n v="95"/>
    <x v="0"/>
    <x v="0"/>
    <n v="769"/>
  </r>
  <r>
    <n v="1804204"/>
    <x v="134"/>
    <d v="2018-06-19T00:00:00"/>
    <n v="60"/>
    <x v="8"/>
    <x v="2"/>
    <n v="812"/>
  </r>
  <r>
    <n v="1804221"/>
    <x v="135"/>
    <d v="2018-07-28T00:00:00"/>
    <n v="97"/>
    <x v="7"/>
    <x v="4"/>
    <n v="1265"/>
  </r>
  <r>
    <n v="1804227"/>
    <x v="135"/>
    <d v="2018-06-14T00:00:00"/>
    <n v="53"/>
    <x v="2"/>
    <x v="4"/>
    <n v="564"/>
  </r>
  <r>
    <n v="1804251"/>
    <x v="136"/>
    <d v="2018-06-27T00:00:00"/>
    <n v="63"/>
    <x v="3"/>
    <x v="1"/>
    <n v="540"/>
  </r>
  <r>
    <n v="1804253"/>
    <x v="136"/>
    <d v="2018-06-16T00:00:00"/>
    <n v="52"/>
    <x v="3"/>
    <x v="1"/>
    <n v="1201"/>
  </r>
  <r>
    <n v="1804268"/>
    <x v="137"/>
    <d v="2018-07-26T00:00:00"/>
    <n v="91"/>
    <x v="6"/>
    <x v="4"/>
    <n v="593"/>
  </r>
  <r>
    <n v="1804269"/>
    <x v="137"/>
    <d v="2018-08-02T00:00:00"/>
    <n v="98"/>
    <x v="8"/>
    <x v="1"/>
    <n v="1156"/>
  </r>
  <r>
    <n v="1804299"/>
    <x v="138"/>
    <d v="2018-07-23T00:00:00"/>
    <n v="85"/>
    <x v="0"/>
    <x v="0"/>
    <n v="922"/>
  </r>
  <r>
    <n v="1805029"/>
    <x v="139"/>
    <d v="2018-07-11T00:00:00"/>
    <n v="70"/>
    <x v="0"/>
    <x v="1"/>
    <n v="1017"/>
  </r>
  <r>
    <n v="1805047"/>
    <x v="140"/>
    <d v="2018-06-11T00:00:00"/>
    <n v="38"/>
    <x v="0"/>
    <x v="0"/>
    <n v="608"/>
  </r>
  <r>
    <n v="1805055"/>
    <x v="141"/>
    <d v="2018-07-16T00:00:00"/>
    <n v="72"/>
    <x v="9"/>
    <x v="4"/>
    <n v="877"/>
  </r>
  <r>
    <n v="1805075"/>
    <x v="142"/>
    <d v="2018-06-16T00:00:00"/>
    <n v="40"/>
    <x v="3"/>
    <x v="1"/>
    <n v="925"/>
  </r>
  <r>
    <n v="1805081"/>
    <x v="143"/>
    <d v="2018-07-26T00:00:00"/>
    <n v="79"/>
    <x v="0"/>
    <x v="0"/>
    <n v="429"/>
  </r>
  <r>
    <n v="1805083"/>
    <x v="143"/>
    <d v="2018-07-15T00:00:00"/>
    <n v="68"/>
    <x v="1"/>
    <x v="5"/>
    <n v="705"/>
  </r>
  <r>
    <n v="1805101"/>
    <x v="144"/>
    <d v="2018-07-22T00:00:00"/>
    <n v="73"/>
    <x v="3"/>
    <x v="1"/>
    <n v="1356"/>
  </r>
  <r>
    <n v="1805118"/>
    <x v="145"/>
    <d v="2018-07-27T00:00:00"/>
    <n v="77"/>
    <x v="8"/>
    <x v="4"/>
    <n v="586"/>
  </r>
  <r>
    <n v="1805141"/>
    <x v="146"/>
    <d v="2018-08-11T00:00:00"/>
    <n v="89"/>
    <x v="0"/>
    <x v="0"/>
    <n v="845"/>
  </r>
  <r>
    <n v="1805144"/>
    <x v="146"/>
    <d v="2018-06-23T00:00:00"/>
    <n v="40"/>
    <x v="0"/>
    <x v="0"/>
    <n v="938"/>
  </r>
  <r>
    <n v="1805178"/>
    <x v="147"/>
    <d v="2018-07-24T00:00:00"/>
    <n v="68"/>
    <x v="6"/>
    <x v="5"/>
    <n v="403"/>
  </r>
  <r>
    <n v="1805191"/>
    <x v="148"/>
    <d v="2018-07-08T00:00:00"/>
    <n v="50"/>
    <x v="4"/>
    <x v="4"/>
    <n v="1277"/>
  </r>
  <r>
    <n v="1805238"/>
    <x v="149"/>
    <d v="2018-08-29T00:00:00"/>
    <n v="98"/>
    <x v="1"/>
    <x v="1"/>
    <n v="1175"/>
  </r>
  <r>
    <n v="1805247"/>
    <x v="150"/>
    <d v="2018-08-06T00:00:00"/>
    <n v="74"/>
    <x v="1"/>
    <x v="4"/>
    <n v="1168"/>
  </r>
  <r>
    <n v="1805254"/>
    <x v="151"/>
    <d v="2018-07-23T00:00:00"/>
    <n v="59"/>
    <x v="5"/>
    <x v="4"/>
    <n v="1387"/>
  </r>
  <r>
    <n v="1805272"/>
    <x v="152"/>
    <d v="2018-08-23T00:00:00"/>
    <n v="88"/>
    <x v="3"/>
    <x v="1"/>
    <n v="628"/>
  </r>
  <r>
    <n v="1805297"/>
    <x v="153"/>
    <d v="2018-07-14T00:00:00"/>
    <n v="46"/>
    <x v="9"/>
    <x v="0"/>
    <n v="704"/>
  </r>
  <r>
    <n v="1805298"/>
    <x v="153"/>
    <d v="2018-07-25T00:00:00"/>
    <n v="57"/>
    <x v="7"/>
    <x v="1"/>
    <n v="1201"/>
  </r>
  <r>
    <n v="1805311"/>
    <x v="154"/>
    <d v="2018-07-15T00:00:00"/>
    <n v="45"/>
    <x v="1"/>
    <x v="5"/>
    <n v="764"/>
  </r>
  <r>
    <n v="1806018"/>
    <x v="155"/>
    <d v="2018-07-06T00:00:00"/>
    <n v="35"/>
    <x v="4"/>
    <x v="3"/>
    <n v="1206"/>
  </r>
  <r>
    <n v="1806032"/>
    <x v="156"/>
    <d v="2018-08-18T00:00:00"/>
    <n v="76"/>
    <x v="0"/>
    <x v="0"/>
    <n v="813"/>
  </r>
  <r>
    <n v="1806032"/>
    <x v="156"/>
    <d v="2018-07-26T00:00:00"/>
    <n v="53"/>
    <x v="1"/>
    <x v="5"/>
    <n v="706"/>
  </r>
  <r>
    <n v="1806035"/>
    <x v="156"/>
    <d v="2018-07-31T00:00:00"/>
    <n v="58"/>
    <x v="0"/>
    <x v="0"/>
    <n v="664"/>
  </r>
  <r>
    <n v="1806037"/>
    <x v="156"/>
    <d v="2018-07-16T00:00:00"/>
    <n v="43"/>
    <x v="0"/>
    <x v="0"/>
    <n v="946"/>
  </r>
  <r>
    <n v="1806042"/>
    <x v="157"/>
    <d v="2018-07-22T00:00:00"/>
    <n v="48"/>
    <x v="0"/>
    <x v="0"/>
    <n v="787"/>
  </r>
  <r>
    <n v="1806042"/>
    <x v="157"/>
    <d v="2018-08-29T00:00:00"/>
    <n v="86"/>
    <x v="5"/>
    <x v="2"/>
    <n v="1495"/>
  </r>
  <r>
    <n v="1806054"/>
    <x v="158"/>
    <d v="2018-07-23T00:00:00"/>
    <n v="48"/>
    <x v="5"/>
    <x v="1"/>
    <n v="683"/>
  </r>
  <r>
    <n v="1806059"/>
    <x v="158"/>
    <d v="2018-09-04T00:00:00"/>
    <n v="91"/>
    <x v="3"/>
    <x v="1"/>
    <n v="881"/>
  </r>
  <r>
    <n v="1806088"/>
    <x v="159"/>
    <d v="2018-07-18T00:00:00"/>
    <n v="40"/>
    <x v="0"/>
    <x v="0"/>
    <n v="824"/>
  </r>
  <r>
    <n v="1806098"/>
    <x v="160"/>
    <d v="2018-08-01T00:00:00"/>
    <n v="53"/>
    <x v="0"/>
    <x v="0"/>
    <n v="434"/>
  </r>
  <r>
    <n v="1806101"/>
    <x v="161"/>
    <d v="2018-07-14T00:00:00"/>
    <n v="34"/>
    <x v="1"/>
    <x v="4"/>
    <n v="1443"/>
  </r>
  <r>
    <n v="1806106"/>
    <x v="161"/>
    <d v="2018-07-26T00:00:00"/>
    <n v="46"/>
    <x v="3"/>
    <x v="1"/>
    <n v="1393"/>
  </r>
  <r>
    <n v="1806128"/>
    <x v="162"/>
    <d v="2018-09-09T00:00:00"/>
    <n v="89"/>
    <x v="5"/>
    <x v="1"/>
    <n v="571"/>
  </r>
  <r>
    <n v="1806146"/>
    <x v="163"/>
    <d v="2018-07-23T00:00:00"/>
    <n v="39"/>
    <x v="0"/>
    <x v="0"/>
    <n v="1434"/>
  </r>
  <r>
    <n v="1806171"/>
    <x v="164"/>
    <d v="2018-08-22T00:00:00"/>
    <n v="66"/>
    <x v="3"/>
    <x v="4"/>
    <n v="1485"/>
  </r>
  <r>
    <n v="1806183"/>
    <x v="165"/>
    <d v="2018-08-03T00:00:00"/>
    <n v="46"/>
    <x v="0"/>
    <x v="0"/>
    <n v="361"/>
  </r>
  <r>
    <n v="1806197"/>
    <x v="166"/>
    <d v="2018-08-31T00:00:00"/>
    <n v="73"/>
    <x v="1"/>
    <x v="5"/>
    <n v="436"/>
  </r>
  <r>
    <n v="1806208"/>
    <x v="167"/>
    <d v="2018-08-17T00:00:00"/>
    <n v="58"/>
    <x v="6"/>
    <x v="1"/>
    <n v="643"/>
  </r>
  <r>
    <n v="1806264"/>
    <x v="168"/>
    <d v="2018-09-14T00:00:00"/>
    <n v="80"/>
    <x v="6"/>
    <x v="0"/>
    <n v="407"/>
  </r>
  <r>
    <n v="1806269"/>
    <x v="168"/>
    <d v="2018-09-06T00:00:00"/>
    <n v="72"/>
    <x v="8"/>
    <x v="1"/>
    <n v="1372"/>
  </r>
  <r>
    <n v="1806295"/>
    <x v="169"/>
    <d v="2018-10-01T00:00:00"/>
    <n v="94"/>
    <x v="1"/>
    <x v="1"/>
    <n v="1166"/>
  </r>
  <r>
    <n v="1806298"/>
    <x v="169"/>
    <d v="2018-09-01T00:00:00"/>
    <n v="64"/>
    <x v="8"/>
    <x v="1"/>
    <n v="10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14" firstHeaderRow="1" firstDataRow="1" firstDataCol="1"/>
  <pivotFields count="8">
    <pivotField showAll="0"/>
    <pivotField numFmtId="14" showAll="0"/>
    <pivotField numFmtId="14" showAll="0"/>
    <pivotField showAll="0"/>
    <pivotField dataField="1" showAll="0"/>
    <pivotField axis="axisRow" showAll="0" sortType="ascending">
      <items count="11">
        <item x="4"/>
        <item x="1"/>
        <item x="0"/>
        <item x="5"/>
        <item x="3"/>
        <item x="8"/>
        <item x="6"/>
        <item x="9"/>
        <item x="7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4" showAll="0"/>
    <pivotField showAll="0" defaultSubtotal="0"/>
  </pivotFields>
  <rowFields count="1">
    <field x="5"/>
  </rowFields>
  <rowItems count="11">
    <i>
      <x v="7"/>
    </i>
    <i>
      <x v="5"/>
    </i>
    <i>
      <x v="4"/>
    </i>
    <i>
      <x v="8"/>
    </i>
    <i>
      <x v="6"/>
    </i>
    <i>
      <x v="9"/>
    </i>
    <i>
      <x v="3"/>
    </i>
    <i>
      <x/>
    </i>
    <i>
      <x v="2"/>
    </i>
    <i>
      <x v="1"/>
    </i>
    <i t="grand">
      <x/>
    </i>
  </rowItems>
  <colItems count="1">
    <i/>
  </colItems>
  <dataFields count="1">
    <dataField name="Count of Department" fld="4" subtotal="count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15" firstHeaderRow="1" firstDataRow="2" firstDataCol="1"/>
  <pivotFields count="8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axis="axisCol" dataField="1" showAll="0">
      <items count="11">
        <item x="2"/>
        <item x="5"/>
        <item x="0"/>
        <item x="1"/>
        <item x="9"/>
        <item x="4"/>
        <item x="7"/>
        <item x="8"/>
        <item x="3"/>
        <item x="6"/>
        <item t="default"/>
      </items>
    </pivotField>
    <pivotField axis="axisRow" showAll="0" sortType="descending">
      <items count="11">
        <item x="4"/>
        <item x="1"/>
        <item x="0"/>
        <item x="5"/>
        <item x="3"/>
        <item x="8"/>
        <item x="6"/>
        <item x="9"/>
        <item x="7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4" showAll="0"/>
    <pivotField showAll="0" defaultSubtotal="0">
      <items count="4">
        <item x="0"/>
        <item x="1"/>
        <item x="2"/>
        <item x="3"/>
      </items>
    </pivotField>
  </pivotFields>
  <rowFields count="1">
    <field x="5"/>
  </rowFields>
  <rowItems count="11">
    <i>
      <x v="1"/>
    </i>
    <i>
      <x v="2"/>
    </i>
    <i>
      <x/>
    </i>
    <i>
      <x v="3"/>
    </i>
    <i>
      <x v="9"/>
    </i>
    <i>
      <x v="6"/>
    </i>
    <i>
      <x v="8"/>
    </i>
    <i>
      <x v="4"/>
    </i>
    <i>
      <x v="5"/>
    </i>
    <i>
      <x v="7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Department" fld="4" subtotal="count" baseField="0" baseItem="0"/>
  </dataFields>
  <formats count="29">
    <format dxfId="33">
      <pivotArea collapsedLevelsAreSubtotals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32">
      <pivotArea field="4" grandRow="1" outline="0" collapsedLevelsAreSubtotals="1" axis="axisCol" fieldPosition="0">
        <references count="1">
          <reference field="4" count="1" selected="0">
            <x v="2"/>
          </reference>
        </references>
      </pivotArea>
    </format>
    <format dxfId="31">
      <pivotArea collapsedLevelsAreSubtotals="1" fieldPosition="0">
        <references count="2">
          <reference field="4" count="1" selected="0">
            <x v="1"/>
          </reference>
          <reference field="5" count="1">
            <x v="1"/>
          </reference>
        </references>
      </pivotArea>
    </format>
    <format dxfId="30">
      <pivotArea collapsedLevelsAreSubtotals="1" fieldPosition="0">
        <references count="2">
          <reference field="4" count="1" selected="0">
            <x v="3"/>
          </reference>
          <reference field="5" count="1">
            <x v="1"/>
          </reference>
        </references>
      </pivotArea>
    </format>
    <format dxfId="29">
      <pivotArea collapsedLevelsAreSubtotals="1" fieldPosition="0">
        <references count="2">
          <reference field="4" count="1" selected="0">
            <x v="8"/>
          </reference>
          <reference field="5" count="1">
            <x v="1"/>
          </reference>
        </references>
      </pivotArea>
    </format>
    <format dxfId="28">
      <pivotArea field="4" grandRow="1" outline="0" collapsedLevelsAreSubtotals="1" axis="axisCol" fieldPosition="0">
        <references count="1">
          <reference field="4" count="1" selected="0">
            <x v="8"/>
          </reference>
        </references>
      </pivotArea>
    </format>
    <format dxfId="27">
      <pivotArea field="4" grandRow="1" outline="0" collapsedLevelsAreSubtotals="1" axis="axisCol" fieldPosition="0">
        <references count="1">
          <reference field="4" count="1" selected="0">
            <x v="3"/>
          </reference>
        </references>
      </pivotArea>
    </format>
    <format dxfId="26">
      <pivotArea field="4" grandRow="1" outline="0" collapsedLevelsAreSubtotals="1" axis="axisCol" fieldPosition="0">
        <references count="1">
          <reference field="4" count="1" selected="0">
            <x v="1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4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5" type="button" dataOnly="0" labelOnly="1" outline="0" axis="axisRow" fieldPosition="0"/>
    </format>
    <format dxfId="19">
      <pivotArea dataOnly="0" labelOnly="1" fieldPosition="0">
        <references count="1">
          <reference field="5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1">
          <reference field="4" count="0"/>
        </references>
      </pivotArea>
    </format>
    <format dxfId="16">
      <pivotArea dataOnly="0" labelOnly="1" grandCol="1" outline="0" fieldPosition="0"/>
    </format>
    <format dxfId="10">
      <pivotArea collapsedLevelsAreSubtotals="1" fieldPosition="0">
        <references count="2">
          <reference field="4" count="1" selected="0">
            <x v="1"/>
          </reference>
          <reference field="5" count="1">
            <x v="1"/>
          </reference>
        </references>
      </pivotArea>
    </format>
    <format dxfId="9">
      <pivotArea collapsedLevelsAreSubtotals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8">
      <pivotArea collapsedLevelsAreSubtotals="1" fieldPosition="0">
        <references count="2">
          <reference field="4" count="1" selected="0">
            <x v="3"/>
          </reference>
          <reference field="5" count="1">
            <x v="1"/>
          </reference>
        </references>
      </pivotArea>
    </format>
    <format dxfId="7">
      <pivotArea collapsedLevelsAreSubtotals="1" fieldPosition="0">
        <references count="2">
          <reference field="4" count="1" selected="0">
            <x v="8"/>
          </reference>
          <reference field="5" count="1">
            <x v="1"/>
          </reference>
        </references>
      </pivotArea>
    </format>
    <format dxfId="6">
      <pivotArea field="4" grandRow="1" outline="0" collapsedLevelsAreSubtotals="1" axis="axisCol" fieldPosition="0">
        <references count="1">
          <reference field="4" count="1" selected="0">
            <x v="2"/>
          </reference>
        </references>
      </pivotArea>
    </format>
    <format dxfId="5">
      <pivotArea field="4" grandRow="1" outline="0" collapsedLevelsAreSubtotals="1" axis="axisCol" fieldPosition="0">
        <references count="1">
          <reference field="4" count="1" selected="0">
            <x v="3"/>
          </reference>
        </references>
      </pivotArea>
    </format>
    <format dxfId="4">
      <pivotArea field="4" grandRow="1" outline="0" collapsedLevelsAreSubtotals="1" axis="axisCol" fieldPosition="0">
        <references count="1">
          <reference field="4" count="1" selected="0">
            <x v="1"/>
          </reference>
        </references>
      </pivotArea>
    </format>
    <format dxfId="3">
      <pivotArea field="4" grandRow="1" outline="0" collapsedLevelsAreSubtotals="1" axis="axisCol" fieldPosition="0">
        <references count="1">
          <reference field="4" count="1" selected="0">
            <x v="8"/>
          </reference>
        </references>
      </pivotArea>
    </format>
    <format dxfId="2">
      <pivotArea field="5" grandCol="1" collapsedLevelsAreSubtotals="1" axis="axisRow" fieldPosition="0">
        <references count="1">
          <reference field="5" count="1">
            <x v="1"/>
          </reference>
        </references>
      </pivotArea>
    </format>
    <format dxfId="1">
      <pivotArea field="5" grandCol="1" collapsedLevelsAreSubtotals="1" axis="axisRow" fieldPosition="0">
        <references count="1">
          <reference field="5" count="1">
            <x v="2"/>
          </reference>
        </references>
      </pivotArea>
    </format>
    <format dxfId="0">
      <pivotArea field="5" grandCol="1" collapsedLevelsAreSubtotals="1" axis="axisRow" fieldPosition="0">
        <references count="1"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9:H229" totalsRowShown="0">
  <autoFilter ref="B9:H229"/>
  <sortState ref="B10:H229">
    <sortCondition ref="C10:C229"/>
    <sortCondition ref="B10:B229"/>
  </sortState>
  <tableColumns count="7">
    <tableColumn id="1" name="Invoice" dataDxfId="15"/>
    <tableColumn id="2" name="Date Received" dataDxfId="14"/>
    <tableColumn id="3" name="Date Paid" dataDxfId="13"/>
    <tableColumn id="4" name="Days to Pay" dataDxfId="12"/>
    <tableColumn id="5" name="Department"/>
    <tableColumn id="6" name="Purpose"/>
    <tableColumn id="7" name="Amount" dataDxfId="11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229"/>
  <sheetViews>
    <sheetView tabSelected="1" workbookViewId="0">
      <selection activeCell="J26" sqref="J26"/>
    </sheetView>
  </sheetViews>
  <sheetFormatPr defaultRowHeight="15" x14ac:dyDescent="0.25"/>
  <cols>
    <col min="2" max="2" width="9.5703125" customWidth="1"/>
    <col min="3" max="3" width="16.140625" bestFit="1" customWidth="1"/>
    <col min="4" max="4" width="11.5703125" customWidth="1"/>
    <col min="5" max="5" width="13.140625" customWidth="1"/>
    <col min="6" max="6" width="13.85546875" customWidth="1"/>
    <col min="7" max="7" width="17.42578125" customWidth="1"/>
    <col min="8" max="11" width="14.5703125" customWidth="1"/>
    <col min="12" max="12" width="9.7109375" bestFit="1" customWidth="1"/>
    <col min="13" max="13" width="10.7109375" bestFit="1" customWidth="1"/>
  </cols>
  <sheetData>
    <row r="2" spans="2:11" x14ac:dyDescent="0.25">
      <c r="C2" s="1"/>
      <c r="D2" s="1"/>
      <c r="E2" s="1"/>
    </row>
    <row r="4" spans="2:11" ht="21" x14ac:dyDescent="0.35">
      <c r="B4" s="12" t="s">
        <v>0</v>
      </c>
      <c r="C4" s="12"/>
      <c r="D4" s="12"/>
      <c r="E4" s="12"/>
    </row>
    <row r="6" spans="2:11" ht="15.75" x14ac:dyDescent="0.25">
      <c r="B6" s="11" t="s">
        <v>1</v>
      </c>
      <c r="C6" s="11"/>
      <c r="D6" s="11"/>
      <c r="E6" s="11"/>
      <c r="F6" s="11"/>
    </row>
    <row r="9" spans="2:11" x14ac:dyDescent="0.25">
      <c r="B9" t="s">
        <v>2</v>
      </c>
      <c r="C9" t="s">
        <v>3</v>
      </c>
      <c r="D9" t="s">
        <v>4</v>
      </c>
      <c r="E9" t="s">
        <v>18</v>
      </c>
      <c r="F9" t="s">
        <v>5</v>
      </c>
      <c r="G9" t="s">
        <v>7</v>
      </c>
      <c r="H9" t="s">
        <v>6</v>
      </c>
    </row>
    <row r="10" spans="2:11" x14ac:dyDescent="0.25">
      <c r="B10">
        <v>1707169</v>
      </c>
      <c r="C10" s="1">
        <v>42932</v>
      </c>
      <c r="D10" s="1">
        <v>43010</v>
      </c>
      <c r="E10" s="2">
        <v>78</v>
      </c>
      <c r="F10" t="s">
        <v>10</v>
      </c>
      <c r="G10" t="s">
        <v>25</v>
      </c>
      <c r="H10" s="3">
        <v>447</v>
      </c>
      <c r="I10" s="3"/>
      <c r="J10" s="3"/>
      <c r="K10" s="3"/>
    </row>
    <row r="11" spans="2:11" x14ac:dyDescent="0.25">
      <c r="B11">
        <v>1707176</v>
      </c>
      <c r="C11" s="1">
        <v>42933</v>
      </c>
      <c r="D11" s="1">
        <v>42998</v>
      </c>
      <c r="E11" s="2">
        <v>65</v>
      </c>
      <c r="F11" t="s">
        <v>11</v>
      </c>
      <c r="G11" t="s">
        <v>28</v>
      </c>
      <c r="H11" s="3">
        <v>1256</v>
      </c>
      <c r="I11" s="3"/>
      <c r="J11" s="3"/>
      <c r="K11" s="3"/>
    </row>
    <row r="12" spans="2:11" x14ac:dyDescent="0.25">
      <c r="B12">
        <v>1707184</v>
      </c>
      <c r="C12" s="1">
        <v>42934</v>
      </c>
      <c r="D12" s="1">
        <v>43024</v>
      </c>
      <c r="E12" s="2">
        <v>90</v>
      </c>
      <c r="F12" t="s">
        <v>8</v>
      </c>
      <c r="G12" t="s">
        <v>22</v>
      </c>
      <c r="H12" s="3">
        <v>1335</v>
      </c>
      <c r="I12" s="3"/>
      <c r="J12" s="3"/>
      <c r="K12" s="3"/>
    </row>
    <row r="13" spans="2:11" x14ac:dyDescent="0.25">
      <c r="B13">
        <v>1707195</v>
      </c>
      <c r="C13" s="1">
        <v>42935</v>
      </c>
      <c r="D13" s="1">
        <v>43001</v>
      </c>
      <c r="E13" s="2">
        <v>66</v>
      </c>
      <c r="F13" t="s">
        <v>10</v>
      </c>
      <c r="G13" t="s">
        <v>25</v>
      </c>
      <c r="H13" s="3">
        <v>798</v>
      </c>
      <c r="I13" s="3"/>
      <c r="J13" s="3"/>
      <c r="K13" s="3"/>
    </row>
    <row r="14" spans="2:11" x14ac:dyDescent="0.25">
      <c r="B14">
        <v>1707199</v>
      </c>
      <c r="C14" s="1">
        <v>42935</v>
      </c>
      <c r="D14" s="1">
        <v>42991</v>
      </c>
      <c r="E14" s="2">
        <v>56</v>
      </c>
      <c r="F14" t="s">
        <v>16</v>
      </c>
      <c r="G14" t="s">
        <v>28</v>
      </c>
      <c r="H14" s="3">
        <v>1071</v>
      </c>
      <c r="I14" s="3"/>
      <c r="J14" s="3"/>
      <c r="K14" s="3"/>
    </row>
    <row r="15" spans="2:11" x14ac:dyDescent="0.25">
      <c r="B15">
        <v>1707202</v>
      </c>
      <c r="C15" s="1">
        <v>42936</v>
      </c>
      <c r="D15" s="1">
        <v>43023</v>
      </c>
      <c r="E15" s="2">
        <v>87</v>
      </c>
      <c r="F15" t="s">
        <v>11</v>
      </c>
      <c r="G15" t="s">
        <v>28</v>
      </c>
      <c r="H15" s="3">
        <v>1377</v>
      </c>
      <c r="I15" s="3"/>
      <c r="J15" s="3"/>
      <c r="K15" s="3"/>
    </row>
    <row r="16" spans="2:11" x14ac:dyDescent="0.25">
      <c r="B16">
        <v>1707245</v>
      </c>
      <c r="C16" s="1">
        <v>42940</v>
      </c>
      <c r="D16" s="1">
        <v>43020</v>
      </c>
      <c r="E16" s="2">
        <v>80</v>
      </c>
      <c r="F16" t="s">
        <v>13</v>
      </c>
      <c r="G16" t="s">
        <v>28</v>
      </c>
      <c r="H16" s="3">
        <v>1190</v>
      </c>
      <c r="I16" s="3"/>
      <c r="J16" s="3"/>
      <c r="K16" s="3"/>
    </row>
    <row r="17" spans="2:11" x14ac:dyDescent="0.25">
      <c r="B17">
        <v>1707267</v>
      </c>
      <c r="C17" s="1">
        <v>42942</v>
      </c>
      <c r="D17" s="1">
        <v>43026</v>
      </c>
      <c r="E17" s="2">
        <v>84</v>
      </c>
      <c r="F17" t="s">
        <v>16</v>
      </c>
      <c r="G17" t="s">
        <v>19</v>
      </c>
      <c r="H17" s="3">
        <v>626</v>
      </c>
      <c r="I17" s="3"/>
      <c r="J17" s="3"/>
      <c r="K17" s="3"/>
    </row>
    <row r="18" spans="2:11" x14ac:dyDescent="0.25">
      <c r="B18">
        <v>1707304</v>
      </c>
      <c r="C18" s="1">
        <v>42946</v>
      </c>
      <c r="D18" s="1">
        <v>43024</v>
      </c>
      <c r="E18" s="2">
        <v>78</v>
      </c>
      <c r="F18" t="s">
        <v>11</v>
      </c>
      <c r="G18" t="s">
        <v>21</v>
      </c>
      <c r="H18" s="3">
        <v>1081</v>
      </c>
      <c r="I18" s="3"/>
      <c r="J18" s="3"/>
      <c r="K18" s="3"/>
    </row>
    <row r="19" spans="2:11" x14ac:dyDescent="0.25">
      <c r="B19">
        <v>1707305</v>
      </c>
      <c r="C19" s="1">
        <v>42946</v>
      </c>
      <c r="D19" s="1">
        <v>43036</v>
      </c>
      <c r="E19" s="2">
        <v>90</v>
      </c>
      <c r="F19" t="s">
        <v>11</v>
      </c>
      <c r="G19" t="s">
        <v>28</v>
      </c>
      <c r="H19" s="3">
        <v>1164</v>
      </c>
      <c r="I19" s="3"/>
      <c r="J19" s="3"/>
      <c r="K19" s="3"/>
    </row>
    <row r="20" spans="2:11" x14ac:dyDescent="0.25">
      <c r="B20">
        <v>1707308</v>
      </c>
      <c r="C20" s="1">
        <v>42946</v>
      </c>
      <c r="D20" s="1">
        <v>43016</v>
      </c>
      <c r="E20" s="2">
        <v>70</v>
      </c>
      <c r="F20" t="s">
        <v>10</v>
      </c>
      <c r="G20" t="s">
        <v>25</v>
      </c>
      <c r="H20" s="3">
        <v>423</v>
      </c>
      <c r="I20" s="3"/>
      <c r="J20" s="3"/>
      <c r="K20" s="3"/>
    </row>
    <row r="21" spans="2:11" x14ac:dyDescent="0.25">
      <c r="B21">
        <v>1707315</v>
      </c>
      <c r="C21" s="1">
        <v>42947</v>
      </c>
      <c r="D21" s="1">
        <v>43004</v>
      </c>
      <c r="E21" s="2">
        <v>57</v>
      </c>
      <c r="F21" t="s">
        <v>9</v>
      </c>
      <c r="G21" t="s">
        <v>28</v>
      </c>
      <c r="H21" s="3">
        <v>1260</v>
      </c>
      <c r="I21" s="3"/>
      <c r="J21" s="3"/>
      <c r="K21" s="3"/>
    </row>
    <row r="22" spans="2:11" x14ac:dyDescent="0.25">
      <c r="B22">
        <v>1708016</v>
      </c>
      <c r="C22" s="1">
        <v>42948</v>
      </c>
      <c r="D22" s="1">
        <v>43046</v>
      </c>
      <c r="E22" s="2">
        <v>98</v>
      </c>
      <c r="F22" t="s">
        <v>10</v>
      </c>
      <c r="G22" t="s">
        <v>25</v>
      </c>
      <c r="H22" s="3">
        <v>871</v>
      </c>
      <c r="I22" s="3"/>
      <c r="J22" s="3"/>
      <c r="K22" s="3"/>
    </row>
    <row r="23" spans="2:11" x14ac:dyDescent="0.25">
      <c r="B23">
        <v>1708033</v>
      </c>
      <c r="C23" s="1">
        <v>42950</v>
      </c>
      <c r="D23" s="1">
        <v>43020</v>
      </c>
      <c r="E23" s="2">
        <v>70</v>
      </c>
      <c r="F23" t="s">
        <v>16</v>
      </c>
      <c r="G23" t="s">
        <v>28</v>
      </c>
      <c r="H23" s="3">
        <v>1029</v>
      </c>
      <c r="I23" s="3"/>
      <c r="J23" s="3"/>
      <c r="K23" s="3"/>
    </row>
    <row r="24" spans="2:11" x14ac:dyDescent="0.25">
      <c r="B24">
        <v>1708047</v>
      </c>
      <c r="C24" s="1">
        <v>42951</v>
      </c>
      <c r="D24" s="1">
        <v>42997</v>
      </c>
      <c r="E24" s="2">
        <v>46</v>
      </c>
      <c r="F24" t="s">
        <v>17</v>
      </c>
      <c r="G24" t="s">
        <v>25</v>
      </c>
      <c r="H24" s="3">
        <v>775</v>
      </c>
      <c r="I24" s="3"/>
      <c r="J24" s="3"/>
      <c r="K24" s="3"/>
    </row>
    <row r="25" spans="2:11" x14ac:dyDescent="0.25">
      <c r="B25">
        <v>1708079</v>
      </c>
      <c r="C25" s="1">
        <v>42954</v>
      </c>
      <c r="D25" s="1">
        <v>43021</v>
      </c>
      <c r="E25" s="2">
        <v>67</v>
      </c>
      <c r="F25" t="s">
        <v>16</v>
      </c>
      <c r="G25" t="s">
        <v>28</v>
      </c>
      <c r="H25" s="3">
        <v>1489</v>
      </c>
      <c r="I25" s="3"/>
      <c r="J25" s="3"/>
      <c r="K25" s="3"/>
    </row>
    <row r="26" spans="2:11" x14ac:dyDescent="0.25">
      <c r="B26">
        <v>1708082</v>
      </c>
      <c r="C26" s="1">
        <v>42955</v>
      </c>
      <c r="D26" s="1">
        <v>43044</v>
      </c>
      <c r="E26" s="2">
        <v>89</v>
      </c>
      <c r="F26" t="s">
        <v>8</v>
      </c>
      <c r="G26" t="s">
        <v>25</v>
      </c>
      <c r="H26" s="3">
        <v>567</v>
      </c>
      <c r="I26" s="3"/>
      <c r="J26" s="3"/>
      <c r="K26" s="3"/>
    </row>
    <row r="27" spans="2:11" x14ac:dyDescent="0.25">
      <c r="B27">
        <v>1708085</v>
      </c>
      <c r="C27" s="1">
        <v>42955</v>
      </c>
      <c r="D27" s="1">
        <v>43028</v>
      </c>
      <c r="E27" s="2">
        <v>73</v>
      </c>
      <c r="F27" t="s">
        <v>17</v>
      </c>
      <c r="G27" t="s">
        <v>23</v>
      </c>
      <c r="H27" s="3">
        <v>519</v>
      </c>
      <c r="I27" s="3"/>
      <c r="J27" s="3"/>
      <c r="K27" s="3"/>
    </row>
    <row r="28" spans="2:11" x14ac:dyDescent="0.25">
      <c r="B28">
        <v>1708097</v>
      </c>
      <c r="C28" s="1">
        <v>42956</v>
      </c>
      <c r="D28" s="1">
        <v>42989</v>
      </c>
      <c r="E28" s="2">
        <v>33</v>
      </c>
      <c r="F28" t="s">
        <v>16</v>
      </c>
      <c r="G28" t="s">
        <v>28</v>
      </c>
      <c r="H28" s="3">
        <v>1469</v>
      </c>
      <c r="I28" s="3"/>
      <c r="J28" s="3"/>
      <c r="K28" s="3"/>
    </row>
    <row r="29" spans="2:11" x14ac:dyDescent="0.25">
      <c r="B29">
        <v>1708098</v>
      </c>
      <c r="C29" s="1">
        <v>42956</v>
      </c>
      <c r="D29" s="1">
        <v>43037</v>
      </c>
      <c r="E29" s="2">
        <v>81</v>
      </c>
      <c r="F29" t="s">
        <v>14</v>
      </c>
      <c r="G29" t="s">
        <v>21</v>
      </c>
      <c r="H29" s="3">
        <v>442</v>
      </c>
      <c r="I29" s="3"/>
      <c r="J29" s="3"/>
      <c r="K29" s="3"/>
    </row>
    <row r="30" spans="2:11" x14ac:dyDescent="0.25">
      <c r="B30">
        <v>1708139</v>
      </c>
      <c r="C30" s="1">
        <v>42960</v>
      </c>
      <c r="D30" s="1">
        <v>43010</v>
      </c>
      <c r="E30" s="2">
        <v>50</v>
      </c>
      <c r="F30" t="s">
        <v>10</v>
      </c>
      <c r="G30" t="s">
        <v>25</v>
      </c>
      <c r="H30" s="3">
        <v>979</v>
      </c>
      <c r="I30" s="3"/>
      <c r="J30" s="3"/>
      <c r="K30" s="3"/>
    </row>
    <row r="31" spans="2:11" x14ac:dyDescent="0.25">
      <c r="B31">
        <v>1708162</v>
      </c>
      <c r="C31" s="1">
        <v>42963</v>
      </c>
      <c r="D31" s="1">
        <v>43033</v>
      </c>
      <c r="E31" s="2">
        <v>70</v>
      </c>
      <c r="F31" t="s">
        <v>10</v>
      </c>
      <c r="G31" t="s">
        <v>25</v>
      </c>
      <c r="H31" s="3">
        <v>435</v>
      </c>
      <c r="I31" s="3"/>
      <c r="J31" s="3"/>
      <c r="K31" s="3"/>
    </row>
    <row r="32" spans="2:11" x14ac:dyDescent="0.25">
      <c r="B32">
        <v>1708171</v>
      </c>
      <c r="C32" s="1">
        <v>42964</v>
      </c>
      <c r="D32" s="1">
        <v>43012</v>
      </c>
      <c r="E32" s="2">
        <v>48</v>
      </c>
      <c r="F32" t="s">
        <v>9</v>
      </c>
      <c r="G32" t="s">
        <v>23</v>
      </c>
      <c r="H32" s="3">
        <v>1311</v>
      </c>
      <c r="I32" s="3"/>
      <c r="J32" s="3"/>
      <c r="K32" s="3"/>
    </row>
    <row r="33" spans="2:11" x14ac:dyDescent="0.25">
      <c r="B33">
        <v>1708172</v>
      </c>
      <c r="C33" s="1">
        <v>42964</v>
      </c>
      <c r="D33" s="1">
        <v>43004</v>
      </c>
      <c r="E33" s="2">
        <v>40</v>
      </c>
      <c r="F33" t="s">
        <v>13</v>
      </c>
      <c r="G33" t="s">
        <v>21</v>
      </c>
      <c r="H33" s="3">
        <v>468</v>
      </c>
      <c r="I33" s="3"/>
      <c r="J33" s="3"/>
      <c r="K33" s="3"/>
    </row>
    <row r="34" spans="2:11" x14ac:dyDescent="0.25">
      <c r="B34">
        <v>1708181</v>
      </c>
      <c r="C34" s="1">
        <v>42965</v>
      </c>
      <c r="D34" s="1">
        <v>43004</v>
      </c>
      <c r="E34" s="2">
        <v>39</v>
      </c>
      <c r="F34" t="s">
        <v>10</v>
      </c>
      <c r="G34" t="s">
        <v>25</v>
      </c>
      <c r="H34" s="3">
        <v>708</v>
      </c>
      <c r="I34" s="3"/>
      <c r="J34" s="3"/>
      <c r="K34" s="3"/>
    </row>
    <row r="35" spans="2:11" x14ac:dyDescent="0.25">
      <c r="B35">
        <v>1708198</v>
      </c>
      <c r="C35" s="1">
        <v>42966</v>
      </c>
      <c r="D35" s="1">
        <v>43006</v>
      </c>
      <c r="E35" s="2">
        <v>40</v>
      </c>
      <c r="F35" t="s">
        <v>16</v>
      </c>
      <c r="G35" t="s">
        <v>28</v>
      </c>
      <c r="H35" s="3">
        <v>1455</v>
      </c>
      <c r="I35" s="3"/>
      <c r="J35" s="3"/>
      <c r="K35" s="3"/>
    </row>
    <row r="36" spans="2:11" x14ac:dyDescent="0.25">
      <c r="B36">
        <v>1708225</v>
      </c>
      <c r="C36" s="1">
        <v>42969</v>
      </c>
      <c r="D36" s="1">
        <v>43040</v>
      </c>
      <c r="E36" s="2">
        <v>71</v>
      </c>
      <c r="F36" t="s">
        <v>10</v>
      </c>
      <c r="G36" t="s">
        <v>25</v>
      </c>
      <c r="H36" s="3">
        <v>921</v>
      </c>
      <c r="I36" s="3"/>
      <c r="J36" s="3"/>
      <c r="K36" s="3"/>
    </row>
    <row r="37" spans="2:11" x14ac:dyDescent="0.25">
      <c r="B37">
        <v>1708226</v>
      </c>
      <c r="C37" s="1">
        <v>42969</v>
      </c>
      <c r="D37" s="1">
        <v>43050</v>
      </c>
      <c r="E37" s="2">
        <v>81</v>
      </c>
      <c r="F37" t="s">
        <v>13</v>
      </c>
      <c r="G37" t="s">
        <v>22</v>
      </c>
      <c r="H37" s="3">
        <v>1392</v>
      </c>
      <c r="I37" s="3"/>
      <c r="J37" s="3"/>
      <c r="K37" s="3"/>
    </row>
    <row r="38" spans="2:11" x14ac:dyDescent="0.25">
      <c r="B38">
        <v>1708228</v>
      </c>
      <c r="C38" s="1">
        <v>42969</v>
      </c>
      <c r="D38" s="1">
        <v>43067</v>
      </c>
      <c r="E38" s="2">
        <v>98</v>
      </c>
      <c r="F38" t="s">
        <v>9</v>
      </c>
      <c r="G38" t="s">
        <v>28</v>
      </c>
      <c r="H38" s="3">
        <v>912</v>
      </c>
      <c r="I38" s="3"/>
      <c r="J38" s="3"/>
      <c r="K38" s="3"/>
    </row>
    <row r="39" spans="2:11" x14ac:dyDescent="0.25">
      <c r="B39">
        <v>1708239</v>
      </c>
      <c r="C39" s="1">
        <v>42970</v>
      </c>
      <c r="D39" s="1">
        <v>43066</v>
      </c>
      <c r="E39" s="2">
        <v>96</v>
      </c>
      <c r="F39" t="s">
        <v>10</v>
      </c>
      <c r="G39" t="s">
        <v>21</v>
      </c>
      <c r="H39" s="3">
        <v>455</v>
      </c>
      <c r="I39" s="3"/>
      <c r="J39" s="3"/>
      <c r="K39" s="3"/>
    </row>
    <row r="40" spans="2:11" x14ac:dyDescent="0.25">
      <c r="B40">
        <v>1708279</v>
      </c>
      <c r="C40" s="1">
        <v>42974</v>
      </c>
      <c r="D40" s="1">
        <v>43062</v>
      </c>
      <c r="E40" s="2">
        <v>88</v>
      </c>
      <c r="F40" t="s">
        <v>11</v>
      </c>
      <c r="G40" t="s">
        <v>28</v>
      </c>
      <c r="H40" s="3">
        <v>1062</v>
      </c>
      <c r="I40" s="3"/>
      <c r="J40" s="3"/>
      <c r="K40" s="3"/>
    </row>
    <row r="41" spans="2:11" x14ac:dyDescent="0.25">
      <c r="B41">
        <v>1708309</v>
      </c>
      <c r="C41" s="1">
        <v>42977</v>
      </c>
      <c r="D41" s="1">
        <v>43023</v>
      </c>
      <c r="E41" s="2">
        <v>46</v>
      </c>
      <c r="F41" t="s">
        <v>11</v>
      </c>
      <c r="G41" t="s">
        <v>28</v>
      </c>
      <c r="H41" s="3">
        <v>1328</v>
      </c>
      <c r="I41" s="3"/>
      <c r="J41" s="3"/>
      <c r="K41" s="3"/>
    </row>
    <row r="42" spans="2:11" x14ac:dyDescent="0.25">
      <c r="B42">
        <v>1708317</v>
      </c>
      <c r="C42" s="1">
        <v>42978</v>
      </c>
      <c r="D42" s="1">
        <v>43031</v>
      </c>
      <c r="E42" s="2">
        <v>53</v>
      </c>
      <c r="F42" t="s">
        <v>13</v>
      </c>
      <c r="G42" t="s">
        <v>19</v>
      </c>
      <c r="H42" s="3">
        <v>898</v>
      </c>
      <c r="I42" s="3"/>
      <c r="J42" s="3"/>
      <c r="K42" s="3"/>
    </row>
    <row r="43" spans="2:11" x14ac:dyDescent="0.25">
      <c r="B43">
        <v>1709018</v>
      </c>
      <c r="C43" s="1">
        <v>42979</v>
      </c>
      <c r="D43" s="1">
        <v>43015</v>
      </c>
      <c r="E43" s="2">
        <v>36</v>
      </c>
      <c r="F43" t="s">
        <v>10</v>
      </c>
      <c r="G43" t="s">
        <v>25</v>
      </c>
      <c r="H43" s="3">
        <v>1249</v>
      </c>
      <c r="I43" s="3"/>
      <c r="J43" s="3"/>
      <c r="K43" s="3"/>
    </row>
    <row r="44" spans="2:11" x14ac:dyDescent="0.25">
      <c r="B44">
        <v>1709087</v>
      </c>
      <c r="C44" s="1">
        <v>42986</v>
      </c>
      <c r="D44" s="1">
        <v>43063</v>
      </c>
      <c r="E44" s="2">
        <v>77</v>
      </c>
      <c r="F44" t="s">
        <v>13</v>
      </c>
      <c r="G44" t="s">
        <v>25</v>
      </c>
      <c r="H44" s="3">
        <v>816</v>
      </c>
      <c r="I44" s="3"/>
      <c r="J44" s="3"/>
      <c r="K44" s="3"/>
    </row>
    <row r="45" spans="2:11" x14ac:dyDescent="0.25">
      <c r="B45">
        <v>1709107</v>
      </c>
      <c r="C45" s="1">
        <v>42988</v>
      </c>
      <c r="D45" s="1">
        <v>43031</v>
      </c>
      <c r="E45" s="2">
        <v>43</v>
      </c>
      <c r="F45" t="s">
        <v>10</v>
      </c>
      <c r="G45" t="s">
        <v>25</v>
      </c>
      <c r="H45" s="3">
        <v>573</v>
      </c>
      <c r="I45" s="3"/>
      <c r="J45" s="3"/>
      <c r="K45" s="3"/>
    </row>
    <row r="46" spans="2:11" x14ac:dyDescent="0.25">
      <c r="B46">
        <v>1709123</v>
      </c>
      <c r="C46" s="1">
        <v>42990</v>
      </c>
      <c r="D46" s="1">
        <v>43050</v>
      </c>
      <c r="E46" s="2">
        <v>60</v>
      </c>
      <c r="F46" t="s">
        <v>10</v>
      </c>
      <c r="G46" t="s">
        <v>28</v>
      </c>
      <c r="H46" s="3">
        <v>1274</v>
      </c>
      <c r="I46" s="3"/>
      <c r="J46" s="3"/>
      <c r="K46" s="3"/>
    </row>
    <row r="47" spans="2:11" x14ac:dyDescent="0.25">
      <c r="B47">
        <v>1709144</v>
      </c>
      <c r="C47" s="1">
        <v>42992</v>
      </c>
      <c r="D47" s="1">
        <v>43080</v>
      </c>
      <c r="E47" s="2">
        <v>88</v>
      </c>
      <c r="F47" t="s">
        <v>10</v>
      </c>
      <c r="G47" t="s">
        <v>25</v>
      </c>
      <c r="H47" s="3">
        <v>517</v>
      </c>
      <c r="I47" s="3"/>
      <c r="J47" s="3"/>
      <c r="K47" s="3"/>
    </row>
    <row r="48" spans="2:11" x14ac:dyDescent="0.25">
      <c r="B48">
        <v>1709177</v>
      </c>
      <c r="C48" s="1">
        <v>42995</v>
      </c>
      <c r="D48" s="1">
        <v>43077</v>
      </c>
      <c r="E48" s="2">
        <v>82</v>
      </c>
      <c r="F48" t="s">
        <v>11</v>
      </c>
      <c r="G48" t="s">
        <v>28</v>
      </c>
      <c r="H48" s="3">
        <v>1053</v>
      </c>
      <c r="I48" s="3"/>
      <c r="J48" s="3"/>
      <c r="K48" s="3"/>
    </row>
    <row r="49" spans="2:11" x14ac:dyDescent="0.25">
      <c r="B49">
        <v>1709187</v>
      </c>
      <c r="C49" s="1">
        <v>42996</v>
      </c>
      <c r="D49" s="1">
        <v>43094</v>
      </c>
      <c r="E49" s="2">
        <v>98</v>
      </c>
      <c r="F49" t="s">
        <v>17</v>
      </c>
      <c r="G49" t="s">
        <v>28</v>
      </c>
      <c r="H49" s="3">
        <v>1359</v>
      </c>
      <c r="I49" s="3"/>
      <c r="J49" s="3"/>
      <c r="K49" s="3"/>
    </row>
    <row r="50" spans="2:11" x14ac:dyDescent="0.25">
      <c r="B50">
        <v>1709228</v>
      </c>
      <c r="C50" s="1">
        <v>43000</v>
      </c>
      <c r="D50" s="1">
        <v>43038</v>
      </c>
      <c r="E50" s="2">
        <v>38</v>
      </c>
      <c r="F50" t="s">
        <v>8</v>
      </c>
      <c r="G50" t="s">
        <v>24</v>
      </c>
      <c r="H50" s="3">
        <v>821</v>
      </c>
      <c r="I50" s="3"/>
      <c r="J50" s="3"/>
      <c r="K50" s="3"/>
    </row>
    <row r="51" spans="2:11" x14ac:dyDescent="0.25">
      <c r="B51">
        <v>1709254</v>
      </c>
      <c r="C51" s="1">
        <v>43003</v>
      </c>
      <c r="D51" s="1">
        <v>43039</v>
      </c>
      <c r="E51" s="2">
        <v>36</v>
      </c>
      <c r="F51" t="s">
        <v>13</v>
      </c>
      <c r="G51" t="s">
        <v>21</v>
      </c>
      <c r="H51" s="3">
        <v>439</v>
      </c>
      <c r="I51" s="3"/>
      <c r="J51" s="3"/>
      <c r="K51" s="3"/>
    </row>
    <row r="52" spans="2:11" x14ac:dyDescent="0.25">
      <c r="B52">
        <v>1709259</v>
      </c>
      <c r="C52" s="1">
        <v>43003</v>
      </c>
      <c r="D52" s="1">
        <v>43080</v>
      </c>
      <c r="E52" s="2">
        <v>77</v>
      </c>
      <c r="F52" t="s">
        <v>9</v>
      </c>
      <c r="G52" t="s">
        <v>22</v>
      </c>
      <c r="H52" s="3">
        <v>1266</v>
      </c>
      <c r="I52" s="3"/>
      <c r="J52" s="3"/>
      <c r="K52" s="3"/>
    </row>
    <row r="53" spans="2:11" x14ac:dyDescent="0.25">
      <c r="B53">
        <v>1709266</v>
      </c>
      <c r="C53" s="1">
        <v>43004</v>
      </c>
      <c r="D53" s="1">
        <v>43098</v>
      </c>
      <c r="E53" s="2">
        <v>94</v>
      </c>
      <c r="F53" t="s">
        <v>10</v>
      </c>
      <c r="G53" t="s">
        <v>23</v>
      </c>
      <c r="H53" s="3">
        <v>470</v>
      </c>
      <c r="I53" s="3"/>
      <c r="J53" s="3"/>
      <c r="K53" s="3"/>
    </row>
    <row r="54" spans="2:11" x14ac:dyDescent="0.25">
      <c r="B54">
        <v>1709299</v>
      </c>
      <c r="C54" s="1">
        <v>43007</v>
      </c>
      <c r="D54" s="1">
        <v>43039</v>
      </c>
      <c r="E54" s="2">
        <v>32</v>
      </c>
      <c r="F54" t="s">
        <v>8</v>
      </c>
      <c r="G54" t="s">
        <v>28</v>
      </c>
      <c r="H54" s="3">
        <v>1287</v>
      </c>
      <c r="I54" s="3"/>
      <c r="J54" s="3"/>
      <c r="K54" s="3"/>
    </row>
    <row r="55" spans="2:11" x14ac:dyDescent="0.25">
      <c r="B55">
        <v>1710003</v>
      </c>
      <c r="C55" s="1">
        <v>43009</v>
      </c>
      <c r="D55" s="1">
        <v>43061</v>
      </c>
      <c r="E55" s="2">
        <v>52</v>
      </c>
      <c r="F55" t="s">
        <v>8</v>
      </c>
      <c r="G55" t="s">
        <v>22</v>
      </c>
      <c r="H55" s="3">
        <v>1093</v>
      </c>
      <c r="I55" s="3"/>
      <c r="J55" s="3"/>
      <c r="K55" s="3"/>
    </row>
    <row r="56" spans="2:11" x14ac:dyDescent="0.25">
      <c r="B56">
        <v>1710009</v>
      </c>
      <c r="C56" s="1">
        <v>43012</v>
      </c>
      <c r="D56" s="1">
        <v>43087</v>
      </c>
      <c r="E56" s="2">
        <v>75</v>
      </c>
      <c r="F56" t="s">
        <v>13</v>
      </c>
      <c r="G56" t="s">
        <v>20</v>
      </c>
      <c r="H56" s="3">
        <v>416</v>
      </c>
      <c r="I56" s="3"/>
      <c r="J56" s="3"/>
      <c r="K56" s="3"/>
    </row>
    <row r="57" spans="2:11" x14ac:dyDescent="0.25">
      <c r="B57">
        <v>1710057</v>
      </c>
      <c r="C57" s="1">
        <v>43013</v>
      </c>
      <c r="D57" s="1">
        <v>43103</v>
      </c>
      <c r="E57" s="2">
        <v>90</v>
      </c>
      <c r="F57" t="s">
        <v>9</v>
      </c>
      <c r="G57" t="s">
        <v>28</v>
      </c>
      <c r="H57" s="3">
        <v>1361</v>
      </c>
      <c r="I57" s="3"/>
      <c r="J57" s="3"/>
      <c r="K57" s="3"/>
    </row>
    <row r="58" spans="2:11" x14ac:dyDescent="0.25">
      <c r="B58">
        <v>1710058</v>
      </c>
      <c r="C58" s="1">
        <v>43013</v>
      </c>
      <c r="D58" s="1">
        <v>43048</v>
      </c>
      <c r="E58" s="2">
        <v>35</v>
      </c>
      <c r="F58" t="s">
        <v>17</v>
      </c>
      <c r="G58" t="s">
        <v>22</v>
      </c>
      <c r="H58" s="3">
        <v>1336</v>
      </c>
      <c r="I58" s="3"/>
      <c r="J58" s="3"/>
      <c r="K58" s="3"/>
    </row>
    <row r="59" spans="2:11" x14ac:dyDescent="0.25">
      <c r="B59">
        <v>1710073</v>
      </c>
      <c r="C59" s="1">
        <v>43015</v>
      </c>
      <c r="D59" s="1">
        <v>43092</v>
      </c>
      <c r="E59" s="2">
        <v>77</v>
      </c>
      <c r="F59" t="s">
        <v>9</v>
      </c>
      <c r="G59" t="s">
        <v>21</v>
      </c>
      <c r="H59" s="3">
        <v>1320</v>
      </c>
      <c r="I59" s="3"/>
      <c r="J59" s="3"/>
      <c r="K59" s="3"/>
    </row>
    <row r="60" spans="2:11" x14ac:dyDescent="0.25">
      <c r="B60">
        <v>1710091</v>
      </c>
      <c r="C60" s="1">
        <v>43017</v>
      </c>
      <c r="D60" s="1">
        <v>43057</v>
      </c>
      <c r="E60" s="2">
        <v>40</v>
      </c>
      <c r="F60" t="s">
        <v>10</v>
      </c>
      <c r="G60" t="s">
        <v>24</v>
      </c>
      <c r="H60" s="3">
        <v>891</v>
      </c>
      <c r="I60" s="3"/>
      <c r="J60" s="3"/>
      <c r="K60" s="3"/>
    </row>
    <row r="61" spans="2:11" x14ac:dyDescent="0.25">
      <c r="B61">
        <v>1710119</v>
      </c>
      <c r="C61" s="1">
        <v>43019</v>
      </c>
      <c r="D61" s="1">
        <v>43050</v>
      </c>
      <c r="E61" s="2">
        <v>31</v>
      </c>
      <c r="F61" t="s">
        <v>9</v>
      </c>
      <c r="G61" t="s">
        <v>28</v>
      </c>
      <c r="H61" s="3">
        <v>1284</v>
      </c>
      <c r="I61" s="3"/>
      <c r="J61" s="3"/>
      <c r="K61" s="3"/>
    </row>
    <row r="62" spans="2:11" x14ac:dyDescent="0.25">
      <c r="B62">
        <v>1710165</v>
      </c>
      <c r="C62" s="1">
        <v>43024</v>
      </c>
      <c r="D62" s="1">
        <v>43102</v>
      </c>
      <c r="E62" s="2">
        <v>78</v>
      </c>
      <c r="F62" t="s">
        <v>8</v>
      </c>
      <c r="G62" t="s">
        <v>22</v>
      </c>
      <c r="H62" s="3">
        <v>929</v>
      </c>
      <c r="I62" s="3"/>
      <c r="J62" s="3"/>
      <c r="K62" s="3"/>
    </row>
    <row r="63" spans="2:11" x14ac:dyDescent="0.25">
      <c r="B63">
        <v>1710020</v>
      </c>
      <c r="C63" s="1">
        <v>43025</v>
      </c>
      <c r="D63" s="1">
        <v>43110</v>
      </c>
      <c r="E63" s="2">
        <v>85</v>
      </c>
      <c r="F63" t="s">
        <v>11</v>
      </c>
      <c r="G63" t="s">
        <v>25</v>
      </c>
      <c r="H63" s="3">
        <v>810</v>
      </c>
      <c r="I63" s="3"/>
      <c r="J63" s="3"/>
      <c r="K63" s="3"/>
    </row>
    <row r="64" spans="2:11" x14ac:dyDescent="0.25">
      <c r="B64">
        <v>1710172</v>
      </c>
      <c r="C64" s="1">
        <v>43025</v>
      </c>
      <c r="D64" s="1">
        <v>43112</v>
      </c>
      <c r="E64" s="2">
        <v>87</v>
      </c>
      <c r="F64" t="s">
        <v>10</v>
      </c>
      <c r="G64" t="s">
        <v>25</v>
      </c>
      <c r="H64" s="3">
        <v>509</v>
      </c>
      <c r="I64" s="3"/>
      <c r="J64" s="3"/>
      <c r="K64" s="3"/>
    </row>
    <row r="65" spans="2:11" x14ac:dyDescent="0.25">
      <c r="B65">
        <v>1710172</v>
      </c>
      <c r="C65" s="1">
        <v>43025</v>
      </c>
      <c r="D65" s="1">
        <v>43102</v>
      </c>
      <c r="E65" s="2">
        <v>77</v>
      </c>
      <c r="F65" t="s">
        <v>11</v>
      </c>
      <c r="G65" t="s">
        <v>24</v>
      </c>
      <c r="H65" s="3">
        <v>943</v>
      </c>
      <c r="I65" s="3"/>
      <c r="J65" s="3"/>
      <c r="K65" s="3"/>
    </row>
    <row r="66" spans="2:11" x14ac:dyDescent="0.25">
      <c r="B66">
        <v>1710209</v>
      </c>
      <c r="C66" s="1">
        <v>43028</v>
      </c>
      <c r="D66" s="1">
        <v>43099</v>
      </c>
      <c r="E66" s="2">
        <v>71</v>
      </c>
      <c r="F66" t="s">
        <v>10</v>
      </c>
      <c r="G66" t="s">
        <v>25</v>
      </c>
      <c r="H66" s="3">
        <v>453</v>
      </c>
      <c r="I66" s="3"/>
      <c r="J66" s="3"/>
      <c r="K66" s="3"/>
    </row>
    <row r="67" spans="2:11" x14ac:dyDescent="0.25">
      <c r="B67">
        <v>1710217</v>
      </c>
      <c r="C67" s="1">
        <v>43029</v>
      </c>
      <c r="D67" s="1">
        <v>43109</v>
      </c>
      <c r="E67" s="2">
        <v>80</v>
      </c>
      <c r="F67" t="s">
        <v>9</v>
      </c>
      <c r="G67" t="s">
        <v>28</v>
      </c>
      <c r="H67" s="3">
        <v>1202</v>
      </c>
      <c r="I67" s="3"/>
      <c r="J67" s="3"/>
      <c r="K67" s="3"/>
    </row>
    <row r="68" spans="2:11" x14ac:dyDescent="0.25">
      <c r="B68">
        <v>1710244</v>
      </c>
      <c r="C68" s="1">
        <v>43032</v>
      </c>
      <c r="D68" s="1">
        <v>43113</v>
      </c>
      <c r="E68" s="2">
        <v>81</v>
      </c>
      <c r="F68" t="s">
        <v>10</v>
      </c>
      <c r="G68" t="s">
        <v>25</v>
      </c>
      <c r="H68" s="3">
        <v>795</v>
      </c>
      <c r="I68" s="3"/>
      <c r="J68" s="3"/>
      <c r="K68" s="3"/>
    </row>
    <row r="69" spans="2:11" x14ac:dyDescent="0.25">
      <c r="B69">
        <v>1710267</v>
      </c>
      <c r="C69" s="1">
        <v>43034</v>
      </c>
      <c r="D69" s="1">
        <v>43091</v>
      </c>
      <c r="E69" s="2">
        <v>57</v>
      </c>
      <c r="F69" t="s">
        <v>11</v>
      </c>
      <c r="G69" t="s">
        <v>20</v>
      </c>
      <c r="H69" s="3">
        <v>594</v>
      </c>
      <c r="I69" s="3"/>
      <c r="J69" s="3"/>
      <c r="K69" s="3"/>
    </row>
    <row r="70" spans="2:11" x14ac:dyDescent="0.25">
      <c r="B70">
        <v>1710029</v>
      </c>
      <c r="C70" s="1">
        <v>43035</v>
      </c>
      <c r="D70" s="1">
        <v>43092</v>
      </c>
      <c r="E70" s="2">
        <v>57</v>
      </c>
      <c r="F70" t="s">
        <v>17</v>
      </c>
      <c r="G70" t="s">
        <v>20</v>
      </c>
      <c r="H70" s="3">
        <v>516</v>
      </c>
      <c r="I70" s="3"/>
      <c r="J70" s="3"/>
      <c r="K70" s="3"/>
    </row>
    <row r="71" spans="2:11" x14ac:dyDescent="0.25">
      <c r="B71">
        <v>1710299</v>
      </c>
      <c r="C71" s="1">
        <v>43037</v>
      </c>
      <c r="D71" s="1">
        <v>43075</v>
      </c>
      <c r="E71" s="2">
        <v>38</v>
      </c>
      <c r="F71" t="s">
        <v>10</v>
      </c>
      <c r="G71" t="s">
        <v>25</v>
      </c>
      <c r="H71" s="3">
        <v>490</v>
      </c>
      <c r="I71" s="3"/>
      <c r="J71" s="3"/>
      <c r="K71" s="3"/>
    </row>
    <row r="72" spans="2:11" x14ac:dyDescent="0.25">
      <c r="B72">
        <v>1710304</v>
      </c>
      <c r="C72" s="1">
        <v>43038</v>
      </c>
      <c r="D72" s="1">
        <v>43092</v>
      </c>
      <c r="E72" s="2">
        <v>54</v>
      </c>
      <c r="F72" t="s">
        <v>9</v>
      </c>
      <c r="G72" t="s">
        <v>28</v>
      </c>
      <c r="H72" s="3">
        <v>995</v>
      </c>
      <c r="I72" s="3"/>
      <c r="J72" s="3"/>
      <c r="K72" s="3"/>
    </row>
    <row r="73" spans="2:11" x14ac:dyDescent="0.25">
      <c r="B73">
        <v>1710312</v>
      </c>
      <c r="C73" s="1">
        <v>43039</v>
      </c>
      <c r="D73" s="1">
        <v>43105</v>
      </c>
      <c r="E73" s="2">
        <v>66</v>
      </c>
      <c r="F73" t="s">
        <v>16</v>
      </c>
      <c r="G73" t="s">
        <v>28</v>
      </c>
      <c r="H73" s="3">
        <v>835</v>
      </c>
      <c r="I73" s="3"/>
      <c r="J73" s="3"/>
      <c r="K73" s="3"/>
    </row>
    <row r="74" spans="2:11" x14ac:dyDescent="0.25">
      <c r="B74">
        <v>1711012</v>
      </c>
      <c r="C74" s="1">
        <v>43040</v>
      </c>
      <c r="D74" s="1">
        <v>43112</v>
      </c>
      <c r="E74" s="2">
        <v>72</v>
      </c>
      <c r="F74" t="s">
        <v>10</v>
      </c>
      <c r="G74" t="s">
        <v>25</v>
      </c>
      <c r="H74" s="3">
        <v>1064</v>
      </c>
      <c r="I74" s="3"/>
      <c r="J74" s="3"/>
      <c r="K74" s="3"/>
    </row>
    <row r="75" spans="2:11" x14ac:dyDescent="0.25">
      <c r="B75">
        <v>1711037</v>
      </c>
      <c r="C75" s="1">
        <v>43042</v>
      </c>
      <c r="D75" s="1">
        <v>43129</v>
      </c>
      <c r="E75" s="2">
        <v>87</v>
      </c>
      <c r="F75" t="s">
        <v>11</v>
      </c>
      <c r="G75" t="s">
        <v>28</v>
      </c>
      <c r="H75" s="3">
        <v>1243</v>
      </c>
      <c r="I75" s="3"/>
      <c r="J75" s="3"/>
      <c r="K75" s="3"/>
    </row>
    <row r="76" spans="2:11" x14ac:dyDescent="0.25">
      <c r="B76">
        <v>1711053</v>
      </c>
      <c r="C76" s="1">
        <v>43044</v>
      </c>
      <c r="D76" s="1">
        <v>43122</v>
      </c>
      <c r="E76" s="2">
        <v>78</v>
      </c>
      <c r="F76" t="s">
        <v>10</v>
      </c>
      <c r="G76" t="s">
        <v>25</v>
      </c>
      <c r="H76" s="3">
        <v>566</v>
      </c>
      <c r="I76" s="3"/>
      <c r="J76" s="3"/>
      <c r="K76" s="3"/>
    </row>
    <row r="77" spans="2:11" x14ac:dyDescent="0.25">
      <c r="B77">
        <v>1711059</v>
      </c>
      <c r="C77" s="1">
        <v>43044</v>
      </c>
      <c r="D77" s="1">
        <v>43108</v>
      </c>
      <c r="E77" s="2">
        <v>64</v>
      </c>
      <c r="F77" t="s">
        <v>10</v>
      </c>
      <c r="G77" t="s">
        <v>25</v>
      </c>
      <c r="H77" s="3">
        <v>884</v>
      </c>
      <c r="I77" s="3"/>
      <c r="J77" s="3"/>
      <c r="K77" s="3"/>
    </row>
    <row r="78" spans="2:11" x14ac:dyDescent="0.25">
      <c r="B78">
        <v>1711099</v>
      </c>
      <c r="C78" s="1">
        <v>43048</v>
      </c>
      <c r="D78" s="1">
        <v>43119</v>
      </c>
      <c r="E78" s="2">
        <v>71</v>
      </c>
      <c r="F78" t="s">
        <v>9</v>
      </c>
      <c r="G78" t="s">
        <v>21</v>
      </c>
      <c r="H78" s="3">
        <v>1290</v>
      </c>
      <c r="I78" s="3"/>
      <c r="J78" s="3"/>
      <c r="K78" s="3"/>
    </row>
    <row r="79" spans="2:11" x14ac:dyDescent="0.25">
      <c r="B79">
        <v>1711101</v>
      </c>
      <c r="C79" s="1">
        <v>43049</v>
      </c>
      <c r="D79" s="1">
        <v>43087</v>
      </c>
      <c r="E79" s="2">
        <v>38</v>
      </c>
      <c r="F79" t="s">
        <v>10</v>
      </c>
      <c r="G79" t="s">
        <v>28</v>
      </c>
      <c r="H79" s="3">
        <v>1183</v>
      </c>
      <c r="I79" s="3"/>
      <c r="J79" s="3"/>
      <c r="K79" s="3"/>
    </row>
    <row r="80" spans="2:11" x14ac:dyDescent="0.25">
      <c r="B80">
        <v>1711107</v>
      </c>
      <c r="C80" s="1">
        <v>43049</v>
      </c>
      <c r="D80" s="1">
        <v>43147</v>
      </c>
      <c r="E80" s="2">
        <v>98</v>
      </c>
      <c r="F80" t="s">
        <v>13</v>
      </c>
      <c r="G80" t="s">
        <v>28</v>
      </c>
      <c r="H80" s="3">
        <v>1324</v>
      </c>
      <c r="I80" s="3"/>
      <c r="J80" s="3"/>
      <c r="K80" s="3"/>
    </row>
    <row r="81" spans="2:11" x14ac:dyDescent="0.25">
      <c r="B81">
        <v>1711146</v>
      </c>
      <c r="C81" s="1">
        <v>43053</v>
      </c>
      <c r="D81" s="1">
        <v>43094</v>
      </c>
      <c r="E81" s="2">
        <v>41</v>
      </c>
      <c r="F81" t="s">
        <v>10</v>
      </c>
      <c r="G81" t="s">
        <v>25</v>
      </c>
      <c r="H81" s="3">
        <v>470</v>
      </c>
      <c r="I81" s="3"/>
      <c r="J81" s="3"/>
      <c r="K81" s="3"/>
    </row>
    <row r="82" spans="2:11" x14ac:dyDescent="0.25">
      <c r="B82">
        <v>1711147</v>
      </c>
      <c r="C82" s="1">
        <v>43053</v>
      </c>
      <c r="D82" s="1">
        <v>43146</v>
      </c>
      <c r="E82" s="2">
        <v>93</v>
      </c>
      <c r="F82" t="s">
        <v>11</v>
      </c>
      <c r="G82" t="s">
        <v>28</v>
      </c>
      <c r="H82" s="3">
        <v>1474</v>
      </c>
      <c r="I82" s="3"/>
      <c r="J82" s="3"/>
      <c r="K82" s="3"/>
    </row>
    <row r="83" spans="2:11" x14ac:dyDescent="0.25">
      <c r="B83">
        <v>1711273</v>
      </c>
      <c r="C83" s="1">
        <v>43066</v>
      </c>
      <c r="D83" s="1">
        <v>43152</v>
      </c>
      <c r="E83" s="2">
        <v>86</v>
      </c>
      <c r="F83" t="s">
        <v>15</v>
      </c>
      <c r="G83" t="s">
        <v>21</v>
      </c>
      <c r="H83" s="3">
        <v>1300</v>
      </c>
      <c r="I83" s="3"/>
      <c r="J83" s="3"/>
      <c r="K83" s="3"/>
    </row>
    <row r="84" spans="2:11" x14ac:dyDescent="0.25">
      <c r="B84">
        <v>1711281</v>
      </c>
      <c r="C84" s="1">
        <v>43067</v>
      </c>
      <c r="D84" s="1">
        <v>43122</v>
      </c>
      <c r="E84" s="2">
        <v>55</v>
      </c>
      <c r="F84" t="s">
        <v>11</v>
      </c>
      <c r="G84" t="s">
        <v>28</v>
      </c>
      <c r="H84" s="3">
        <v>1346</v>
      </c>
      <c r="I84" s="3"/>
      <c r="J84" s="3"/>
      <c r="K84" s="3"/>
    </row>
    <row r="85" spans="2:11" x14ac:dyDescent="0.25">
      <c r="B85">
        <v>1711283</v>
      </c>
      <c r="C85" s="1">
        <v>43067</v>
      </c>
      <c r="D85" s="1">
        <v>43152</v>
      </c>
      <c r="E85" s="2">
        <v>85</v>
      </c>
      <c r="F85" t="s">
        <v>10</v>
      </c>
      <c r="G85" t="s">
        <v>25</v>
      </c>
      <c r="H85" s="3">
        <v>688</v>
      </c>
      <c r="I85" s="3"/>
      <c r="J85" s="3"/>
      <c r="K85" s="3"/>
    </row>
    <row r="86" spans="2:11" x14ac:dyDescent="0.25">
      <c r="B86">
        <v>1711284</v>
      </c>
      <c r="C86" s="1">
        <v>43067</v>
      </c>
      <c r="D86" s="1">
        <v>43161</v>
      </c>
      <c r="E86" s="2">
        <v>94</v>
      </c>
      <c r="F86" t="s">
        <v>16</v>
      </c>
      <c r="G86" t="s">
        <v>23</v>
      </c>
      <c r="H86" s="3">
        <v>1097</v>
      </c>
      <c r="I86" s="3"/>
      <c r="J86" s="3"/>
      <c r="K86" s="3"/>
    </row>
    <row r="87" spans="2:11" x14ac:dyDescent="0.25">
      <c r="B87">
        <v>1711288</v>
      </c>
      <c r="C87" s="1">
        <v>43067</v>
      </c>
      <c r="D87" s="1">
        <v>43098</v>
      </c>
      <c r="E87" s="2">
        <v>31</v>
      </c>
      <c r="F87" t="s">
        <v>17</v>
      </c>
      <c r="G87" t="s">
        <v>21</v>
      </c>
      <c r="H87" s="3">
        <v>1143</v>
      </c>
      <c r="I87" s="3"/>
      <c r="J87" s="3"/>
      <c r="K87" s="3"/>
    </row>
    <row r="88" spans="2:11" x14ac:dyDescent="0.25">
      <c r="B88">
        <v>1711304</v>
      </c>
      <c r="C88" s="1">
        <v>43069</v>
      </c>
      <c r="D88" s="1">
        <v>43158</v>
      </c>
      <c r="E88" s="2">
        <v>89</v>
      </c>
      <c r="F88" t="s">
        <v>11</v>
      </c>
      <c r="G88" t="s">
        <v>28</v>
      </c>
      <c r="H88" s="3">
        <v>1347</v>
      </c>
      <c r="I88" s="3"/>
      <c r="J88" s="3"/>
      <c r="K88" s="3"/>
    </row>
    <row r="89" spans="2:11" x14ac:dyDescent="0.25">
      <c r="B89">
        <v>1711306</v>
      </c>
      <c r="C89" s="1">
        <v>43069</v>
      </c>
      <c r="D89" s="1">
        <v>43117</v>
      </c>
      <c r="E89" s="2">
        <v>48</v>
      </c>
      <c r="F89" t="s">
        <v>12</v>
      </c>
      <c r="G89" t="s">
        <v>21</v>
      </c>
      <c r="H89" s="3">
        <v>739</v>
      </c>
      <c r="I89" s="3"/>
      <c r="J89" s="3"/>
      <c r="K89" s="3"/>
    </row>
    <row r="90" spans="2:11" x14ac:dyDescent="0.25">
      <c r="B90">
        <v>1712014</v>
      </c>
      <c r="C90" s="1">
        <v>43070</v>
      </c>
      <c r="D90" s="1">
        <v>43160</v>
      </c>
      <c r="E90" s="2">
        <v>90</v>
      </c>
      <c r="F90" t="s">
        <v>15</v>
      </c>
      <c r="G90" t="s">
        <v>21</v>
      </c>
      <c r="H90" s="3">
        <v>1205</v>
      </c>
      <c r="I90" s="3"/>
      <c r="J90" s="3"/>
      <c r="K90" s="3"/>
    </row>
    <row r="91" spans="2:11" x14ac:dyDescent="0.25">
      <c r="B91">
        <v>1712039</v>
      </c>
      <c r="C91" s="1">
        <v>43072</v>
      </c>
      <c r="D91" s="1">
        <v>43154</v>
      </c>
      <c r="E91" s="2">
        <v>82</v>
      </c>
      <c r="F91" t="s">
        <v>8</v>
      </c>
      <c r="G91" t="s">
        <v>28</v>
      </c>
      <c r="H91" s="3">
        <v>485</v>
      </c>
      <c r="I91" s="3"/>
      <c r="J91" s="3"/>
      <c r="K91" s="3"/>
    </row>
    <row r="92" spans="2:11" x14ac:dyDescent="0.25">
      <c r="B92">
        <v>1712055</v>
      </c>
      <c r="C92" s="1">
        <v>43074</v>
      </c>
      <c r="D92" s="1">
        <v>43127</v>
      </c>
      <c r="E92" s="2">
        <v>53</v>
      </c>
      <c r="F92" t="s">
        <v>8</v>
      </c>
      <c r="G92" t="s">
        <v>21</v>
      </c>
      <c r="H92" s="3">
        <v>619</v>
      </c>
      <c r="I92" s="3"/>
      <c r="J92" s="3"/>
      <c r="K92" s="3"/>
    </row>
    <row r="93" spans="2:11" x14ac:dyDescent="0.25">
      <c r="B93">
        <v>1712085</v>
      </c>
      <c r="C93" s="1">
        <v>43077</v>
      </c>
      <c r="D93" s="1">
        <v>43140</v>
      </c>
      <c r="E93" s="2">
        <v>63</v>
      </c>
      <c r="F93" t="s">
        <v>9</v>
      </c>
      <c r="G93" t="s">
        <v>28</v>
      </c>
      <c r="H93" s="3">
        <v>471</v>
      </c>
      <c r="I93" s="3"/>
      <c r="J93" s="3"/>
      <c r="K93" s="3"/>
    </row>
    <row r="94" spans="2:11" x14ac:dyDescent="0.25">
      <c r="B94">
        <v>1712091</v>
      </c>
      <c r="C94" s="1">
        <v>43078</v>
      </c>
      <c r="D94" s="1">
        <v>43155</v>
      </c>
      <c r="E94" s="2">
        <v>77</v>
      </c>
      <c r="F94" t="s">
        <v>9</v>
      </c>
      <c r="G94" t="s">
        <v>21</v>
      </c>
      <c r="H94" s="3">
        <v>1219</v>
      </c>
      <c r="I94" s="3"/>
      <c r="J94" s="3"/>
      <c r="K94" s="3"/>
    </row>
    <row r="95" spans="2:11" x14ac:dyDescent="0.25">
      <c r="B95">
        <v>1712092</v>
      </c>
      <c r="C95" s="1">
        <v>43078</v>
      </c>
      <c r="D95" s="1">
        <v>43122</v>
      </c>
      <c r="E95" s="2">
        <v>44</v>
      </c>
      <c r="F95" t="s">
        <v>8</v>
      </c>
      <c r="G95" t="s">
        <v>24</v>
      </c>
      <c r="H95" s="3">
        <v>567</v>
      </c>
      <c r="I95" s="3"/>
      <c r="J95" s="3"/>
      <c r="K95" s="3"/>
    </row>
    <row r="96" spans="2:11" x14ac:dyDescent="0.25">
      <c r="B96">
        <v>1712104</v>
      </c>
      <c r="C96" s="1">
        <v>43079</v>
      </c>
      <c r="D96" s="1">
        <v>43153</v>
      </c>
      <c r="E96" s="2">
        <v>74</v>
      </c>
      <c r="F96" t="s">
        <v>16</v>
      </c>
      <c r="G96" t="s">
        <v>28</v>
      </c>
      <c r="H96" s="3">
        <v>721</v>
      </c>
      <c r="I96" s="3"/>
      <c r="J96" s="3"/>
      <c r="K96" s="3"/>
    </row>
    <row r="97" spans="2:11" x14ac:dyDescent="0.25">
      <c r="B97">
        <v>1712127</v>
      </c>
      <c r="C97" s="1">
        <v>43081</v>
      </c>
      <c r="D97" s="1">
        <v>43113</v>
      </c>
      <c r="E97" s="2">
        <v>32</v>
      </c>
      <c r="F97" t="s">
        <v>14</v>
      </c>
      <c r="G97" t="s">
        <v>21</v>
      </c>
      <c r="H97" s="3">
        <v>1325</v>
      </c>
      <c r="I97" s="3"/>
      <c r="J97" s="3"/>
      <c r="K97" s="3"/>
    </row>
    <row r="98" spans="2:11" x14ac:dyDescent="0.25">
      <c r="B98">
        <v>1712128</v>
      </c>
      <c r="C98" s="1">
        <v>43081</v>
      </c>
      <c r="D98" s="1">
        <v>43138</v>
      </c>
      <c r="E98" s="2">
        <v>57</v>
      </c>
      <c r="F98" t="s">
        <v>9</v>
      </c>
      <c r="G98" t="s">
        <v>22</v>
      </c>
      <c r="H98" s="3">
        <v>1072</v>
      </c>
      <c r="I98" s="3"/>
      <c r="J98" s="3"/>
      <c r="K98" s="3"/>
    </row>
    <row r="99" spans="2:11" x14ac:dyDescent="0.25">
      <c r="B99">
        <v>1712177</v>
      </c>
      <c r="C99" s="1">
        <v>43086</v>
      </c>
      <c r="D99" s="1">
        <v>43162</v>
      </c>
      <c r="E99" s="2">
        <v>76</v>
      </c>
      <c r="F99" t="s">
        <v>9</v>
      </c>
      <c r="G99" t="s">
        <v>28</v>
      </c>
      <c r="H99" s="3">
        <v>1290</v>
      </c>
      <c r="I99" s="3"/>
      <c r="J99" s="3"/>
      <c r="K99" s="3"/>
    </row>
    <row r="100" spans="2:11" x14ac:dyDescent="0.25">
      <c r="B100">
        <v>1712181</v>
      </c>
      <c r="C100" s="1">
        <v>43087</v>
      </c>
      <c r="D100" s="1">
        <v>43155</v>
      </c>
      <c r="E100" s="2">
        <v>68</v>
      </c>
      <c r="F100" t="s">
        <v>12</v>
      </c>
      <c r="G100" t="s">
        <v>28</v>
      </c>
      <c r="H100" s="3">
        <v>1345</v>
      </c>
      <c r="I100" s="3"/>
      <c r="J100" s="3"/>
      <c r="K100" s="3"/>
    </row>
    <row r="101" spans="2:11" x14ac:dyDescent="0.25">
      <c r="B101">
        <v>1712199</v>
      </c>
      <c r="C101" s="1">
        <v>43088</v>
      </c>
      <c r="D101" s="1">
        <v>43121</v>
      </c>
      <c r="E101" s="2">
        <v>33</v>
      </c>
      <c r="F101" t="s">
        <v>10</v>
      </c>
      <c r="G101" t="s">
        <v>28</v>
      </c>
      <c r="H101" s="3">
        <v>1175</v>
      </c>
      <c r="I101" s="3"/>
      <c r="J101" s="3"/>
      <c r="K101" s="3"/>
    </row>
    <row r="102" spans="2:11" x14ac:dyDescent="0.25">
      <c r="B102">
        <v>1712203</v>
      </c>
      <c r="C102" s="1">
        <v>43089</v>
      </c>
      <c r="D102" s="1">
        <v>43130</v>
      </c>
      <c r="E102" s="2">
        <v>41</v>
      </c>
      <c r="F102" t="s">
        <v>8</v>
      </c>
      <c r="G102" t="s">
        <v>25</v>
      </c>
      <c r="H102" s="3">
        <v>395</v>
      </c>
      <c r="I102" s="3"/>
      <c r="J102" s="3"/>
      <c r="K102" s="3"/>
    </row>
    <row r="103" spans="2:11" x14ac:dyDescent="0.25">
      <c r="B103">
        <v>1712223</v>
      </c>
      <c r="C103" s="1">
        <v>43091</v>
      </c>
      <c r="D103" s="1">
        <v>43163</v>
      </c>
      <c r="E103" s="2">
        <v>72</v>
      </c>
      <c r="F103" t="s">
        <v>10</v>
      </c>
      <c r="G103" t="s">
        <v>25</v>
      </c>
      <c r="H103" s="3">
        <v>484</v>
      </c>
      <c r="I103" s="3"/>
      <c r="J103" s="3"/>
      <c r="K103" s="3"/>
    </row>
    <row r="104" spans="2:11" x14ac:dyDescent="0.25">
      <c r="B104">
        <v>1712241</v>
      </c>
      <c r="C104" s="1">
        <v>43093</v>
      </c>
      <c r="D104" s="1">
        <v>43145</v>
      </c>
      <c r="E104" s="2">
        <v>52</v>
      </c>
      <c r="F104" t="s">
        <v>16</v>
      </c>
      <c r="G104" t="s">
        <v>24</v>
      </c>
      <c r="H104" s="3">
        <v>696</v>
      </c>
      <c r="I104" s="3"/>
      <c r="J104" s="3"/>
      <c r="K104" s="3"/>
    </row>
    <row r="105" spans="2:11" x14ac:dyDescent="0.25">
      <c r="B105">
        <v>1712279</v>
      </c>
      <c r="C105" s="1">
        <v>43096</v>
      </c>
      <c r="D105" s="1">
        <v>43132</v>
      </c>
      <c r="E105" s="2">
        <v>36</v>
      </c>
      <c r="F105" t="s">
        <v>10</v>
      </c>
      <c r="G105" t="s">
        <v>25</v>
      </c>
      <c r="H105" s="3">
        <v>923</v>
      </c>
      <c r="I105" s="3"/>
      <c r="J105" s="3"/>
      <c r="K105" s="3"/>
    </row>
    <row r="106" spans="2:11" x14ac:dyDescent="0.25">
      <c r="B106">
        <v>1712296</v>
      </c>
      <c r="C106" s="1">
        <v>43098</v>
      </c>
      <c r="D106" s="1">
        <v>43144</v>
      </c>
      <c r="E106" s="2">
        <v>46</v>
      </c>
      <c r="F106" t="s">
        <v>11</v>
      </c>
      <c r="G106" t="s">
        <v>28</v>
      </c>
      <c r="H106" s="3">
        <v>1271</v>
      </c>
      <c r="I106" s="3"/>
      <c r="J106" s="3"/>
      <c r="K106" s="3"/>
    </row>
    <row r="107" spans="2:11" x14ac:dyDescent="0.25">
      <c r="B107">
        <v>1801026</v>
      </c>
      <c r="C107" s="1">
        <v>43102</v>
      </c>
      <c r="D107" s="1">
        <v>43177</v>
      </c>
      <c r="E107" s="2">
        <v>75</v>
      </c>
      <c r="F107" t="s">
        <v>11</v>
      </c>
      <c r="G107" t="s">
        <v>28</v>
      </c>
      <c r="H107" s="3">
        <v>1282</v>
      </c>
      <c r="I107" s="3"/>
      <c r="J107" s="3"/>
      <c r="K107" s="3"/>
    </row>
    <row r="108" spans="2:11" x14ac:dyDescent="0.25">
      <c r="B108">
        <v>1801032</v>
      </c>
      <c r="C108" s="1">
        <v>43103</v>
      </c>
      <c r="D108" s="1">
        <v>43156</v>
      </c>
      <c r="E108" s="2">
        <v>53</v>
      </c>
      <c r="F108" t="s">
        <v>11</v>
      </c>
      <c r="G108" t="s">
        <v>28</v>
      </c>
      <c r="H108" s="3">
        <v>722</v>
      </c>
      <c r="I108" s="3"/>
      <c r="J108" s="3"/>
      <c r="K108" s="3"/>
    </row>
    <row r="109" spans="2:11" x14ac:dyDescent="0.25">
      <c r="B109">
        <v>1801033</v>
      </c>
      <c r="C109" s="1">
        <v>43103</v>
      </c>
      <c r="D109" s="1">
        <v>43167</v>
      </c>
      <c r="E109" s="2">
        <v>64</v>
      </c>
      <c r="F109" t="s">
        <v>10</v>
      </c>
      <c r="G109" t="s">
        <v>25</v>
      </c>
      <c r="H109" s="3">
        <v>1224</v>
      </c>
      <c r="I109" s="3"/>
      <c r="J109" s="3"/>
      <c r="K109" s="3"/>
    </row>
    <row r="110" spans="2:11" x14ac:dyDescent="0.25">
      <c r="B110">
        <v>1801051</v>
      </c>
      <c r="C110" s="1">
        <v>43105</v>
      </c>
      <c r="D110" s="1">
        <v>43163</v>
      </c>
      <c r="E110" s="2">
        <v>58</v>
      </c>
      <c r="F110" t="s">
        <v>12</v>
      </c>
      <c r="G110" t="s">
        <v>23</v>
      </c>
      <c r="H110" s="3">
        <v>807</v>
      </c>
      <c r="I110" s="3"/>
      <c r="J110" s="3"/>
      <c r="K110" s="3"/>
    </row>
    <row r="111" spans="2:11" x14ac:dyDescent="0.25">
      <c r="B111">
        <v>1801066</v>
      </c>
      <c r="C111" s="1">
        <v>43106</v>
      </c>
      <c r="D111" s="1">
        <v>43180</v>
      </c>
      <c r="E111" s="2">
        <v>74</v>
      </c>
      <c r="F111" t="s">
        <v>13</v>
      </c>
      <c r="G111" t="s">
        <v>25</v>
      </c>
      <c r="H111" s="3">
        <v>540</v>
      </c>
      <c r="I111" s="3"/>
      <c r="J111" s="3"/>
      <c r="K111" s="3"/>
    </row>
    <row r="112" spans="2:11" x14ac:dyDescent="0.25">
      <c r="B112">
        <v>1801076</v>
      </c>
      <c r="C112" s="1">
        <v>43107</v>
      </c>
      <c r="D112" s="1">
        <v>43175</v>
      </c>
      <c r="E112" s="2">
        <v>68</v>
      </c>
      <c r="F112" t="s">
        <v>10</v>
      </c>
      <c r="G112" t="s">
        <v>25</v>
      </c>
      <c r="H112" s="3">
        <v>356</v>
      </c>
      <c r="I112" s="3"/>
      <c r="J112" s="3"/>
      <c r="K112" s="3"/>
    </row>
    <row r="113" spans="2:11" x14ac:dyDescent="0.25">
      <c r="B113">
        <v>1801079</v>
      </c>
      <c r="C113" s="1">
        <v>43107</v>
      </c>
      <c r="D113" s="1">
        <v>43177</v>
      </c>
      <c r="E113" s="2">
        <v>70</v>
      </c>
      <c r="F113" t="s">
        <v>16</v>
      </c>
      <c r="G113" t="s">
        <v>28</v>
      </c>
      <c r="H113" s="3">
        <v>1020</v>
      </c>
      <c r="I113" s="3"/>
      <c r="J113" s="3"/>
      <c r="K113" s="3"/>
    </row>
    <row r="114" spans="2:11" x14ac:dyDescent="0.25">
      <c r="B114">
        <v>1801089</v>
      </c>
      <c r="C114" s="1">
        <v>43108</v>
      </c>
      <c r="D114" s="1">
        <v>43140</v>
      </c>
      <c r="E114" s="2">
        <v>32</v>
      </c>
      <c r="F114" t="s">
        <v>9</v>
      </c>
      <c r="G114" t="s">
        <v>28</v>
      </c>
      <c r="H114" s="3">
        <v>1033</v>
      </c>
      <c r="I114" s="3"/>
      <c r="J114" s="3"/>
      <c r="K114" s="3"/>
    </row>
    <row r="115" spans="2:11" x14ac:dyDescent="0.25">
      <c r="B115">
        <v>1801097</v>
      </c>
      <c r="C115" s="1">
        <v>43109</v>
      </c>
      <c r="D115" s="1">
        <v>43148</v>
      </c>
      <c r="E115" s="2">
        <v>39</v>
      </c>
      <c r="F115" t="s">
        <v>10</v>
      </c>
      <c r="G115" t="s">
        <v>28</v>
      </c>
      <c r="H115" s="3">
        <v>1049</v>
      </c>
      <c r="I115" s="3"/>
      <c r="J115" s="3"/>
      <c r="K115" s="3"/>
    </row>
    <row r="116" spans="2:11" x14ac:dyDescent="0.25">
      <c r="B116">
        <v>1801102</v>
      </c>
      <c r="C116" s="1">
        <v>43110</v>
      </c>
      <c r="D116" s="1">
        <v>43171</v>
      </c>
      <c r="E116" s="2">
        <v>61</v>
      </c>
      <c r="F116" t="s">
        <v>11</v>
      </c>
      <c r="G116" t="s">
        <v>22</v>
      </c>
      <c r="H116" s="3">
        <v>1389</v>
      </c>
      <c r="I116" s="3"/>
      <c r="J116" s="3"/>
      <c r="K116" s="3"/>
    </row>
    <row r="117" spans="2:11" x14ac:dyDescent="0.25">
      <c r="B117">
        <v>1801114</v>
      </c>
      <c r="C117" s="1">
        <v>43111</v>
      </c>
      <c r="D117" s="1">
        <v>43179</v>
      </c>
      <c r="E117" s="2">
        <v>68</v>
      </c>
      <c r="F117" t="s">
        <v>9</v>
      </c>
      <c r="G117" t="s">
        <v>23</v>
      </c>
      <c r="H117" s="3">
        <v>600</v>
      </c>
      <c r="I117" s="3"/>
      <c r="J117" s="3"/>
      <c r="K117" s="3"/>
    </row>
    <row r="118" spans="2:11" x14ac:dyDescent="0.25">
      <c r="B118">
        <v>1801129</v>
      </c>
      <c r="C118" s="1">
        <v>43112</v>
      </c>
      <c r="D118" s="1">
        <v>43188</v>
      </c>
      <c r="E118" s="2">
        <v>76</v>
      </c>
      <c r="F118" t="s">
        <v>10</v>
      </c>
      <c r="G118" t="s">
        <v>25</v>
      </c>
      <c r="H118" s="3">
        <v>477</v>
      </c>
      <c r="I118" s="3"/>
      <c r="J118" s="3"/>
      <c r="K118" s="3"/>
    </row>
    <row r="119" spans="2:11" x14ac:dyDescent="0.25">
      <c r="B119">
        <v>1801184</v>
      </c>
      <c r="C119" s="1">
        <v>43118</v>
      </c>
      <c r="D119" s="1">
        <v>43197</v>
      </c>
      <c r="E119" s="2">
        <v>79</v>
      </c>
      <c r="F119" t="s">
        <v>10</v>
      </c>
      <c r="G119" t="s">
        <v>21</v>
      </c>
      <c r="H119" s="3">
        <v>787</v>
      </c>
      <c r="I119" s="3"/>
      <c r="J119" s="3"/>
      <c r="K119" s="3"/>
    </row>
    <row r="120" spans="2:11" x14ac:dyDescent="0.25">
      <c r="B120">
        <v>1801193</v>
      </c>
      <c r="C120" s="1">
        <v>43119</v>
      </c>
      <c r="D120" s="1">
        <v>43162</v>
      </c>
      <c r="E120" s="2">
        <v>43</v>
      </c>
      <c r="F120" t="s">
        <v>11</v>
      </c>
      <c r="G120" t="s">
        <v>27</v>
      </c>
      <c r="H120" s="3">
        <v>505</v>
      </c>
      <c r="I120" s="3"/>
      <c r="J120" s="3"/>
      <c r="K120" s="3"/>
    </row>
    <row r="121" spans="2:11" x14ac:dyDescent="0.25">
      <c r="B121">
        <v>1801213</v>
      </c>
      <c r="C121" s="1">
        <v>43121</v>
      </c>
      <c r="D121" s="1">
        <v>43198</v>
      </c>
      <c r="E121" s="2">
        <v>77</v>
      </c>
      <c r="F121" t="s">
        <v>11</v>
      </c>
      <c r="G121" t="s">
        <v>21</v>
      </c>
      <c r="H121" s="3">
        <v>604</v>
      </c>
      <c r="I121" s="3"/>
      <c r="J121" s="3"/>
      <c r="K121" s="3"/>
    </row>
    <row r="122" spans="2:11" x14ac:dyDescent="0.25">
      <c r="B122">
        <v>1801275</v>
      </c>
      <c r="C122" s="1">
        <v>43127</v>
      </c>
      <c r="D122" s="1">
        <v>43201</v>
      </c>
      <c r="E122" s="2">
        <v>74</v>
      </c>
      <c r="F122" t="s">
        <v>16</v>
      </c>
      <c r="G122" t="s">
        <v>25</v>
      </c>
      <c r="H122" s="3">
        <v>1294</v>
      </c>
      <c r="I122" s="3"/>
      <c r="J122" s="3"/>
      <c r="K122" s="3"/>
    </row>
    <row r="123" spans="2:11" x14ac:dyDescent="0.25">
      <c r="B123">
        <v>1801279</v>
      </c>
      <c r="C123" s="1">
        <v>43127</v>
      </c>
      <c r="D123" s="1">
        <v>43203</v>
      </c>
      <c r="E123" s="2">
        <v>76</v>
      </c>
      <c r="F123" t="s">
        <v>12</v>
      </c>
      <c r="G123" t="s">
        <v>20</v>
      </c>
      <c r="H123" s="3">
        <v>603</v>
      </c>
      <c r="I123" s="3"/>
      <c r="J123" s="3"/>
      <c r="K123" s="3"/>
    </row>
    <row r="124" spans="2:11" x14ac:dyDescent="0.25">
      <c r="B124">
        <v>1801284</v>
      </c>
      <c r="C124" s="1">
        <v>43128</v>
      </c>
      <c r="D124" s="1">
        <v>43204</v>
      </c>
      <c r="E124" s="2">
        <v>76</v>
      </c>
      <c r="F124" t="s">
        <v>11</v>
      </c>
      <c r="G124" t="s">
        <v>22</v>
      </c>
      <c r="H124" s="3">
        <v>1472</v>
      </c>
      <c r="I124" s="3"/>
      <c r="J124" s="3"/>
      <c r="K124" s="3"/>
    </row>
    <row r="125" spans="2:11" x14ac:dyDescent="0.25">
      <c r="B125">
        <v>1801289</v>
      </c>
      <c r="C125" s="1">
        <v>43128</v>
      </c>
      <c r="D125" s="1">
        <v>43172</v>
      </c>
      <c r="E125" s="2">
        <v>44</v>
      </c>
      <c r="F125" t="s">
        <v>10</v>
      </c>
      <c r="G125" t="s">
        <v>25</v>
      </c>
      <c r="H125" s="3">
        <v>1483</v>
      </c>
      <c r="I125" s="3"/>
      <c r="J125" s="3"/>
      <c r="K125" s="3"/>
    </row>
    <row r="126" spans="2:11" x14ac:dyDescent="0.25">
      <c r="B126">
        <v>1801299</v>
      </c>
      <c r="C126" s="1">
        <v>43129</v>
      </c>
      <c r="D126" s="1">
        <v>43217</v>
      </c>
      <c r="E126" s="2">
        <v>88</v>
      </c>
      <c r="F126" t="s">
        <v>13</v>
      </c>
      <c r="G126" t="s">
        <v>27</v>
      </c>
      <c r="H126" s="3">
        <v>350</v>
      </c>
      <c r="I126" s="3"/>
      <c r="J126" s="3"/>
      <c r="K126" s="3"/>
    </row>
    <row r="127" spans="2:11" x14ac:dyDescent="0.25">
      <c r="B127">
        <v>1801317</v>
      </c>
      <c r="C127" s="1">
        <v>43131</v>
      </c>
      <c r="D127" s="1">
        <v>43206</v>
      </c>
      <c r="E127" s="2">
        <v>75</v>
      </c>
      <c r="F127" t="s">
        <v>17</v>
      </c>
      <c r="G127" t="s">
        <v>28</v>
      </c>
      <c r="H127" s="3">
        <v>592</v>
      </c>
      <c r="I127" s="3"/>
      <c r="J127" s="3"/>
      <c r="K127" s="3"/>
    </row>
    <row r="128" spans="2:11" x14ac:dyDescent="0.25">
      <c r="B128">
        <v>1801319</v>
      </c>
      <c r="C128" s="1">
        <v>43131</v>
      </c>
      <c r="D128" s="1">
        <v>43204</v>
      </c>
      <c r="E128" s="2">
        <v>73</v>
      </c>
      <c r="F128" t="s">
        <v>10</v>
      </c>
      <c r="G128" t="s">
        <v>25</v>
      </c>
      <c r="H128" s="3">
        <v>829</v>
      </c>
      <c r="I128" s="3"/>
      <c r="J128" s="3"/>
      <c r="K128" s="3"/>
    </row>
    <row r="129" spans="2:11" x14ac:dyDescent="0.25">
      <c r="B129">
        <v>1802011</v>
      </c>
      <c r="C129" s="1">
        <v>43132</v>
      </c>
      <c r="D129" s="1">
        <v>43189</v>
      </c>
      <c r="E129" s="2">
        <v>57</v>
      </c>
      <c r="F129" t="s">
        <v>10</v>
      </c>
      <c r="G129" t="s">
        <v>24</v>
      </c>
      <c r="H129" s="3">
        <v>965</v>
      </c>
      <c r="I129" s="3"/>
      <c r="J129" s="3"/>
      <c r="K129" s="3"/>
    </row>
    <row r="130" spans="2:11" x14ac:dyDescent="0.25">
      <c r="B130">
        <v>1802013</v>
      </c>
      <c r="C130" s="1">
        <v>43132</v>
      </c>
      <c r="D130" s="1">
        <v>43182</v>
      </c>
      <c r="E130" s="2">
        <v>50</v>
      </c>
      <c r="F130" t="s">
        <v>17</v>
      </c>
      <c r="G130" t="s">
        <v>21</v>
      </c>
      <c r="H130" s="3">
        <v>782</v>
      </c>
      <c r="I130" s="3"/>
      <c r="J130" s="3"/>
      <c r="K130" s="3"/>
    </row>
    <row r="131" spans="2:11" x14ac:dyDescent="0.25">
      <c r="B131">
        <v>1802029</v>
      </c>
      <c r="C131" s="1">
        <v>43133</v>
      </c>
      <c r="D131" s="1">
        <v>43229</v>
      </c>
      <c r="E131" s="2">
        <v>96</v>
      </c>
      <c r="F131" t="s">
        <v>10</v>
      </c>
      <c r="G131" t="s">
        <v>25</v>
      </c>
      <c r="H131" s="3">
        <v>433</v>
      </c>
      <c r="I131" s="3"/>
      <c r="J131" s="3"/>
      <c r="K131" s="3"/>
    </row>
    <row r="132" spans="2:11" x14ac:dyDescent="0.25">
      <c r="B132">
        <v>1802038</v>
      </c>
      <c r="C132" s="1">
        <v>43134</v>
      </c>
      <c r="D132" s="1">
        <v>43195</v>
      </c>
      <c r="E132" s="2">
        <v>61</v>
      </c>
      <c r="F132" t="s">
        <v>11</v>
      </c>
      <c r="G132" t="s">
        <v>28</v>
      </c>
      <c r="H132" s="3">
        <v>1152</v>
      </c>
      <c r="I132" s="3"/>
      <c r="J132" s="3"/>
      <c r="K132" s="3"/>
    </row>
    <row r="133" spans="2:11" x14ac:dyDescent="0.25">
      <c r="B133">
        <v>1802041</v>
      </c>
      <c r="C133" s="1">
        <v>43135</v>
      </c>
      <c r="D133" s="1">
        <v>43215</v>
      </c>
      <c r="E133" s="2">
        <v>80</v>
      </c>
      <c r="F133" t="s">
        <v>10</v>
      </c>
      <c r="G133" t="s">
        <v>25</v>
      </c>
      <c r="H133" s="3">
        <v>1405</v>
      </c>
      <c r="I133" s="3"/>
      <c r="J133" s="3"/>
      <c r="K133" s="3"/>
    </row>
    <row r="134" spans="2:11" x14ac:dyDescent="0.25">
      <c r="B134">
        <v>1802041</v>
      </c>
      <c r="C134" s="1">
        <v>43135</v>
      </c>
      <c r="D134" s="1">
        <v>43180</v>
      </c>
      <c r="E134" s="2">
        <v>45</v>
      </c>
      <c r="F134" t="s">
        <v>16</v>
      </c>
      <c r="G134" t="s">
        <v>22</v>
      </c>
      <c r="H134" s="3">
        <v>1228</v>
      </c>
      <c r="I134" s="3"/>
      <c r="J134" s="3"/>
      <c r="K134" s="3"/>
    </row>
    <row r="135" spans="2:11" x14ac:dyDescent="0.25">
      <c r="B135">
        <v>1802048</v>
      </c>
      <c r="C135" s="1">
        <v>43135</v>
      </c>
      <c r="D135" s="1">
        <v>43193</v>
      </c>
      <c r="E135" s="2">
        <v>58</v>
      </c>
      <c r="F135" t="s">
        <v>10</v>
      </c>
      <c r="G135" t="s">
        <v>25</v>
      </c>
      <c r="H135" s="3">
        <v>898</v>
      </c>
      <c r="I135" s="3"/>
      <c r="J135" s="3"/>
      <c r="K135" s="3"/>
    </row>
    <row r="136" spans="2:11" x14ac:dyDescent="0.25">
      <c r="B136">
        <v>1802056</v>
      </c>
      <c r="C136" s="1">
        <v>43136</v>
      </c>
      <c r="D136" s="1">
        <v>43203</v>
      </c>
      <c r="E136" s="2">
        <v>67</v>
      </c>
      <c r="F136" t="s">
        <v>8</v>
      </c>
      <c r="G136" t="s">
        <v>23</v>
      </c>
      <c r="H136" s="3">
        <v>382</v>
      </c>
      <c r="I136" s="3"/>
      <c r="J136" s="3"/>
      <c r="K136" s="3"/>
    </row>
    <row r="137" spans="2:11" x14ac:dyDescent="0.25">
      <c r="B137">
        <v>1802063</v>
      </c>
      <c r="C137" s="1">
        <v>43137</v>
      </c>
      <c r="D137" s="1">
        <v>43196</v>
      </c>
      <c r="E137" s="2">
        <v>59</v>
      </c>
      <c r="F137" t="s">
        <v>13</v>
      </c>
      <c r="G137" t="s">
        <v>19</v>
      </c>
      <c r="H137" s="3">
        <v>366</v>
      </c>
      <c r="I137" s="3"/>
      <c r="J137" s="3"/>
      <c r="K137" s="3"/>
    </row>
    <row r="138" spans="2:11" x14ac:dyDescent="0.25">
      <c r="B138">
        <v>1802065</v>
      </c>
      <c r="C138" s="1">
        <v>43137</v>
      </c>
      <c r="D138" s="1">
        <v>43211</v>
      </c>
      <c r="E138" s="2">
        <v>74</v>
      </c>
      <c r="F138" t="s">
        <v>10</v>
      </c>
      <c r="G138" t="s">
        <v>25</v>
      </c>
      <c r="H138" s="3">
        <v>625</v>
      </c>
      <c r="I138" s="3"/>
      <c r="J138" s="3"/>
      <c r="K138" s="3"/>
    </row>
    <row r="139" spans="2:11" x14ac:dyDescent="0.25">
      <c r="B139">
        <v>1802075</v>
      </c>
      <c r="C139" s="1">
        <v>43138</v>
      </c>
      <c r="D139" s="1">
        <v>43191</v>
      </c>
      <c r="E139" s="2">
        <v>53</v>
      </c>
      <c r="F139" t="s">
        <v>16</v>
      </c>
      <c r="G139" t="s">
        <v>21</v>
      </c>
      <c r="H139" s="3">
        <v>980</v>
      </c>
      <c r="I139" s="3"/>
      <c r="J139" s="3"/>
      <c r="K139" s="3"/>
    </row>
    <row r="140" spans="2:11" x14ac:dyDescent="0.25">
      <c r="B140">
        <v>1802081</v>
      </c>
      <c r="C140" s="1">
        <v>43139</v>
      </c>
      <c r="D140" s="1">
        <v>43171</v>
      </c>
      <c r="E140" s="2">
        <v>32</v>
      </c>
      <c r="F140" t="s">
        <v>11</v>
      </c>
      <c r="G140" t="s">
        <v>25</v>
      </c>
      <c r="H140" s="3">
        <v>700</v>
      </c>
      <c r="I140" s="3"/>
      <c r="J140" s="3"/>
      <c r="K140" s="3"/>
    </row>
    <row r="141" spans="2:11" x14ac:dyDescent="0.25">
      <c r="B141">
        <v>1802092</v>
      </c>
      <c r="C141" s="1">
        <v>43140</v>
      </c>
      <c r="D141" s="1">
        <v>43234</v>
      </c>
      <c r="E141" s="2">
        <v>94</v>
      </c>
      <c r="F141" t="s">
        <v>11</v>
      </c>
      <c r="G141" t="s">
        <v>26</v>
      </c>
      <c r="H141" s="3">
        <v>920</v>
      </c>
      <c r="I141" s="3"/>
      <c r="J141" s="3"/>
      <c r="K141" s="3"/>
    </row>
    <row r="142" spans="2:11" x14ac:dyDescent="0.25">
      <c r="B142">
        <v>1802106</v>
      </c>
      <c r="C142" s="1">
        <v>43141</v>
      </c>
      <c r="D142" s="1">
        <v>43220</v>
      </c>
      <c r="E142" s="2">
        <v>79</v>
      </c>
      <c r="F142" t="s">
        <v>15</v>
      </c>
      <c r="G142" t="s">
        <v>24</v>
      </c>
      <c r="H142" s="3">
        <v>788</v>
      </c>
      <c r="I142" s="3"/>
      <c r="J142" s="3"/>
      <c r="K142" s="3"/>
    </row>
    <row r="143" spans="2:11" x14ac:dyDescent="0.25">
      <c r="B143">
        <v>1802111</v>
      </c>
      <c r="C143" s="1">
        <v>43142</v>
      </c>
      <c r="D143" s="1">
        <v>43218</v>
      </c>
      <c r="E143" s="2">
        <v>76</v>
      </c>
      <c r="F143" t="s">
        <v>9</v>
      </c>
      <c r="G143" t="s">
        <v>28</v>
      </c>
      <c r="H143" s="3">
        <v>615</v>
      </c>
      <c r="I143" s="3"/>
      <c r="J143" s="3"/>
      <c r="K143" s="3"/>
    </row>
    <row r="144" spans="2:11" x14ac:dyDescent="0.25">
      <c r="B144">
        <v>1802114</v>
      </c>
      <c r="C144" s="1">
        <v>43142</v>
      </c>
      <c r="D144" s="1">
        <v>43192</v>
      </c>
      <c r="E144" s="2">
        <v>50</v>
      </c>
      <c r="F144" t="s">
        <v>9</v>
      </c>
      <c r="G144" t="s">
        <v>28</v>
      </c>
      <c r="H144" s="3">
        <v>871</v>
      </c>
      <c r="I144" s="3"/>
      <c r="J144" s="3"/>
      <c r="K144" s="3"/>
    </row>
    <row r="145" spans="2:11" x14ac:dyDescent="0.25">
      <c r="B145">
        <v>1802132</v>
      </c>
      <c r="C145" s="1">
        <v>43144</v>
      </c>
      <c r="D145" s="1">
        <v>43187</v>
      </c>
      <c r="E145" s="2">
        <v>43</v>
      </c>
      <c r="F145" t="s">
        <v>9</v>
      </c>
      <c r="G145" t="s">
        <v>28</v>
      </c>
      <c r="H145" s="3">
        <v>1336</v>
      </c>
      <c r="I145" s="3"/>
      <c r="J145" s="3"/>
      <c r="K145" s="3"/>
    </row>
    <row r="146" spans="2:11" x14ac:dyDescent="0.25">
      <c r="B146">
        <v>1802146</v>
      </c>
      <c r="C146" s="1">
        <v>43145</v>
      </c>
      <c r="D146" s="1">
        <v>43176</v>
      </c>
      <c r="E146" s="2">
        <v>31</v>
      </c>
      <c r="F146" t="s">
        <v>10</v>
      </c>
      <c r="G146" t="s">
        <v>25</v>
      </c>
      <c r="H146" s="3">
        <v>602</v>
      </c>
      <c r="I146" s="3"/>
      <c r="J146" s="3"/>
      <c r="K146" s="3"/>
    </row>
    <row r="147" spans="2:11" x14ac:dyDescent="0.25">
      <c r="B147">
        <v>1802154</v>
      </c>
      <c r="C147" s="1">
        <v>43146</v>
      </c>
      <c r="D147" s="1">
        <v>43242</v>
      </c>
      <c r="E147" s="2">
        <v>96</v>
      </c>
      <c r="F147" t="s">
        <v>9</v>
      </c>
      <c r="G147" t="s">
        <v>28</v>
      </c>
      <c r="H147" s="3">
        <v>765</v>
      </c>
      <c r="I147" s="3"/>
      <c r="J147" s="3"/>
      <c r="K147" s="3"/>
    </row>
    <row r="148" spans="2:11" x14ac:dyDescent="0.25">
      <c r="B148">
        <v>1802207</v>
      </c>
      <c r="C148" s="1">
        <v>43151</v>
      </c>
      <c r="D148" s="1">
        <v>43231</v>
      </c>
      <c r="E148" s="2">
        <v>80</v>
      </c>
      <c r="F148" t="s">
        <v>10</v>
      </c>
      <c r="G148" t="s">
        <v>21</v>
      </c>
      <c r="H148" s="3">
        <v>630</v>
      </c>
      <c r="I148" s="3"/>
      <c r="J148" s="3"/>
      <c r="K148" s="3"/>
    </row>
    <row r="149" spans="2:11" x14ac:dyDescent="0.25">
      <c r="B149">
        <v>1802236</v>
      </c>
      <c r="C149" s="1">
        <v>43154</v>
      </c>
      <c r="D149" s="1">
        <v>43215</v>
      </c>
      <c r="E149" s="2">
        <v>61</v>
      </c>
      <c r="F149" t="s">
        <v>10</v>
      </c>
      <c r="G149" t="s">
        <v>21</v>
      </c>
      <c r="H149" s="3">
        <v>1342</v>
      </c>
      <c r="I149" s="3"/>
      <c r="J149" s="3"/>
      <c r="K149" s="3"/>
    </row>
    <row r="150" spans="2:11" x14ac:dyDescent="0.25">
      <c r="B150">
        <v>1803009</v>
      </c>
      <c r="C150" s="1">
        <v>43162</v>
      </c>
      <c r="D150" s="1">
        <v>43258</v>
      </c>
      <c r="E150" s="2">
        <v>96</v>
      </c>
      <c r="F150" t="s">
        <v>15</v>
      </c>
      <c r="G150" t="s">
        <v>21</v>
      </c>
      <c r="H150" s="3">
        <v>564</v>
      </c>
      <c r="I150" s="3"/>
      <c r="J150" s="3"/>
      <c r="K150" s="3"/>
    </row>
    <row r="151" spans="2:11" x14ac:dyDescent="0.25">
      <c r="B151">
        <v>1803010</v>
      </c>
      <c r="C151" s="1">
        <v>43167</v>
      </c>
      <c r="D151" s="1">
        <v>43229</v>
      </c>
      <c r="E151" s="2">
        <v>62</v>
      </c>
      <c r="F151" t="s">
        <v>15</v>
      </c>
      <c r="G151" t="s">
        <v>25</v>
      </c>
      <c r="H151" s="3">
        <v>1228</v>
      </c>
      <c r="I151" s="3"/>
      <c r="J151" s="3"/>
      <c r="K151" s="3"/>
    </row>
    <row r="152" spans="2:11" x14ac:dyDescent="0.25">
      <c r="B152">
        <v>1803139</v>
      </c>
      <c r="C152" s="1">
        <v>43172</v>
      </c>
      <c r="D152" s="1">
        <v>43218</v>
      </c>
      <c r="E152" s="2">
        <v>46</v>
      </c>
      <c r="F152" t="s">
        <v>10</v>
      </c>
      <c r="G152" t="s">
        <v>25</v>
      </c>
      <c r="H152" s="3">
        <v>1035</v>
      </c>
      <c r="I152" s="3"/>
      <c r="J152" s="3"/>
      <c r="K152" s="3"/>
    </row>
    <row r="153" spans="2:11" x14ac:dyDescent="0.25">
      <c r="B153">
        <v>1803145</v>
      </c>
      <c r="C153" s="1">
        <v>43173</v>
      </c>
      <c r="D153" s="1">
        <v>43223</v>
      </c>
      <c r="E153" s="2">
        <v>50</v>
      </c>
      <c r="F153" t="s">
        <v>9</v>
      </c>
      <c r="G153" t="s">
        <v>25</v>
      </c>
      <c r="H153" s="3">
        <v>1312</v>
      </c>
      <c r="I153" s="3"/>
      <c r="J153" s="3"/>
      <c r="K153" s="3"/>
    </row>
    <row r="154" spans="2:11" x14ac:dyDescent="0.25">
      <c r="B154">
        <v>1803162</v>
      </c>
      <c r="C154" s="1">
        <v>43175</v>
      </c>
      <c r="D154" s="1">
        <v>43271</v>
      </c>
      <c r="E154" s="2">
        <v>96</v>
      </c>
      <c r="F154" t="s">
        <v>10</v>
      </c>
      <c r="G154" t="s">
        <v>25</v>
      </c>
      <c r="H154" s="3">
        <v>705</v>
      </c>
      <c r="I154" s="3"/>
      <c r="J154" s="3"/>
      <c r="K154" s="3"/>
    </row>
    <row r="155" spans="2:11" x14ac:dyDescent="0.25">
      <c r="B155">
        <v>1803025</v>
      </c>
      <c r="C155" s="1">
        <v>43178</v>
      </c>
      <c r="D155" s="1">
        <v>43209</v>
      </c>
      <c r="E155" s="2">
        <v>31</v>
      </c>
      <c r="F155" t="s">
        <v>16</v>
      </c>
      <c r="G155" t="s">
        <v>28</v>
      </c>
      <c r="H155" s="3">
        <v>1193</v>
      </c>
      <c r="I155" s="3"/>
      <c r="J155" s="3"/>
      <c r="K155" s="3"/>
    </row>
    <row r="156" spans="2:11" x14ac:dyDescent="0.25">
      <c r="B156">
        <v>1803202</v>
      </c>
      <c r="C156" s="1">
        <v>43179</v>
      </c>
      <c r="D156" s="1">
        <v>43223</v>
      </c>
      <c r="E156" s="2">
        <v>44</v>
      </c>
      <c r="F156" t="s">
        <v>16</v>
      </c>
      <c r="G156" t="s">
        <v>28</v>
      </c>
      <c r="H156" s="3">
        <v>1050</v>
      </c>
      <c r="I156" s="3"/>
      <c r="J156" s="3"/>
      <c r="K156" s="3"/>
    </row>
    <row r="157" spans="2:11" x14ac:dyDescent="0.25">
      <c r="B157">
        <v>1803211</v>
      </c>
      <c r="C157" s="1">
        <v>43180</v>
      </c>
      <c r="D157" s="1">
        <v>43259</v>
      </c>
      <c r="E157" s="2">
        <v>79</v>
      </c>
      <c r="F157" t="s">
        <v>11</v>
      </c>
      <c r="G157" t="s">
        <v>28</v>
      </c>
      <c r="H157" s="3">
        <v>951</v>
      </c>
      <c r="I157" s="3"/>
      <c r="J157" s="3"/>
      <c r="K157" s="3"/>
    </row>
    <row r="158" spans="2:11" x14ac:dyDescent="0.25">
      <c r="B158">
        <v>1803212</v>
      </c>
      <c r="C158" s="1">
        <v>43180</v>
      </c>
      <c r="D158" s="1">
        <v>43214</v>
      </c>
      <c r="E158" s="2">
        <v>34</v>
      </c>
      <c r="F158" t="s">
        <v>12</v>
      </c>
      <c r="G158" t="s">
        <v>23</v>
      </c>
      <c r="H158" s="3">
        <v>840</v>
      </c>
      <c r="I158" s="3"/>
      <c r="J158" s="3"/>
      <c r="K158" s="3"/>
    </row>
    <row r="159" spans="2:11" x14ac:dyDescent="0.25">
      <c r="B159">
        <v>1803235</v>
      </c>
      <c r="C159" s="1">
        <v>43182</v>
      </c>
      <c r="D159" s="1">
        <v>43279</v>
      </c>
      <c r="E159" s="2">
        <v>97</v>
      </c>
      <c r="F159" t="s">
        <v>10</v>
      </c>
      <c r="G159" t="s">
        <v>25</v>
      </c>
      <c r="H159" s="3">
        <v>1281</v>
      </c>
      <c r="I159" s="3"/>
      <c r="J159" s="3"/>
      <c r="K159" s="3"/>
    </row>
    <row r="160" spans="2:11" x14ac:dyDescent="0.25">
      <c r="B160">
        <v>1803264</v>
      </c>
      <c r="C160" s="1">
        <v>43185</v>
      </c>
      <c r="D160" s="1">
        <v>43246</v>
      </c>
      <c r="E160" s="2">
        <v>61</v>
      </c>
      <c r="F160" t="s">
        <v>9</v>
      </c>
      <c r="G160" t="s">
        <v>28</v>
      </c>
      <c r="H160" s="3">
        <v>1109</v>
      </c>
      <c r="I160" s="3"/>
      <c r="J160" s="3"/>
      <c r="K160" s="3"/>
    </row>
    <row r="161" spans="2:11" x14ac:dyDescent="0.25">
      <c r="B161">
        <v>1803269</v>
      </c>
      <c r="C161" s="1">
        <v>43185</v>
      </c>
      <c r="D161" s="1">
        <v>43225</v>
      </c>
      <c r="E161" s="2">
        <v>40</v>
      </c>
      <c r="F161" t="s">
        <v>17</v>
      </c>
      <c r="G161" t="s">
        <v>28</v>
      </c>
      <c r="H161" s="3">
        <v>745</v>
      </c>
      <c r="I161" s="3"/>
      <c r="J161" s="3"/>
      <c r="K161" s="3"/>
    </row>
    <row r="162" spans="2:11" x14ac:dyDescent="0.25">
      <c r="B162">
        <v>1803289</v>
      </c>
      <c r="C162" s="1">
        <v>43187</v>
      </c>
      <c r="D162" s="1">
        <v>43238</v>
      </c>
      <c r="E162" s="2">
        <v>51</v>
      </c>
      <c r="F162" t="s">
        <v>13</v>
      </c>
      <c r="G162" t="s">
        <v>21</v>
      </c>
      <c r="H162" s="3">
        <v>1082</v>
      </c>
      <c r="I162" s="3"/>
      <c r="J162" s="3"/>
      <c r="K162" s="3"/>
    </row>
    <row r="163" spans="2:11" x14ac:dyDescent="0.25">
      <c r="B163">
        <v>1803031</v>
      </c>
      <c r="C163" s="1">
        <v>43188</v>
      </c>
      <c r="D163" s="1">
        <v>43232</v>
      </c>
      <c r="E163" s="2">
        <v>44</v>
      </c>
      <c r="F163" t="s">
        <v>10</v>
      </c>
      <c r="G163" t="s">
        <v>25</v>
      </c>
      <c r="H163" s="3">
        <v>507</v>
      </c>
      <c r="I163" s="3"/>
      <c r="J163" s="3"/>
      <c r="K163" s="3"/>
    </row>
    <row r="164" spans="2:11" x14ac:dyDescent="0.25">
      <c r="B164">
        <v>1803309</v>
      </c>
      <c r="C164" s="1">
        <v>43189</v>
      </c>
      <c r="D164" s="1">
        <v>43286</v>
      </c>
      <c r="E164" s="2">
        <v>97</v>
      </c>
      <c r="F164" t="s">
        <v>11</v>
      </c>
      <c r="G164" t="s">
        <v>28</v>
      </c>
      <c r="H164" s="3">
        <v>1289</v>
      </c>
      <c r="I164" s="3"/>
      <c r="J164" s="3"/>
      <c r="K164" s="3"/>
    </row>
    <row r="165" spans="2:11" x14ac:dyDescent="0.25">
      <c r="B165">
        <v>1803319</v>
      </c>
      <c r="C165" s="1">
        <v>43190</v>
      </c>
      <c r="D165" s="1">
        <v>43228</v>
      </c>
      <c r="E165" s="2">
        <v>38</v>
      </c>
      <c r="F165" t="s">
        <v>11</v>
      </c>
      <c r="G165" t="s">
        <v>28</v>
      </c>
      <c r="H165" s="3">
        <v>477</v>
      </c>
      <c r="I165" s="3"/>
      <c r="J165" s="3"/>
      <c r="K165" s="3"/>
    </row>
    <row r="166" spans="2:11" x14ac:dyDescent="0.25">
      <c r="B166">
        <v>1804043</v>
      </c>
      <c r="C166" s="1">
        <v>43194</v>
      </c>
      <c r="D166" s="1">
        <v>43236</v>
      </c>
      <c r="E166" s="2">
        <v>42</v>
      </c>
      <c r="F166" t="s">
        <v>14</v>
      </c>
      <c r="G166" t="s">
        <v>21</v>
      </c>
      <c r="H166" s="3">
        <v>1347</v>
      </c>
      <c r="I166" s="3"/>
      <c r="J166" s="3"/>
      <c r="K166" s="3"/>
    </row>
    <row r="167" spans="2:11" x14ac:dyDescent="0.25">
      <c r="B167">
        <v>1804057</v>
      </c>
      <c r="C167" s="1">
        <v>43195</v>
      </c>
      <c r="D167" s="1">
        <v>43244</v>
      </c>
      <c r="E167" s="2">
        <v>49</v>
      </c>
      <c r="F167" t="s">
        <v>16</v>
      </c>
      <c r="G167" t="s">
        <v>28</v>
      </c>
      <c r="H167" s="3">
        <v>1298</v>
      </c>
      <c r="I167" s="3"/>
      <c r="J167" s="3"/>
      <c r="K167" s="3"/>
    </row>
    <row r="168" spans="2:11" x14ac:dyDescent="0.25">
      <c r="B168">
        <v>1804066</v>
      </c>
      <c r="C168" s="1">
        <v>43196</v>
      </c>
      <c r="D168" s="1">
        <v>43278</v>
      </c>
      <c r="E168" s="2">
        <v>82</v>
      </c>
      <c r="F168" t="s">
        <v>10</v>
      </c>
      <c r="G168" t="s">
        <v>25</v>
      </c>
      <c r="H168" s="3">
        <v>994</v>
      </c>
      <c r="I168" s="3"/>
      <c r="J168" s="3"/>
      <c r="K168" s="3"/>
    </row>
    <row r="169" spans="2:11" x14ac:dyDescent="0.25">
      <c r="B169">
        <v>1804087</v>
      </c>
      <c r="C169" s="1">
        <v>43198</v>
      </c>
      <c r="D169" s="1">
        <v>43287</v>
      </c>
      <c r="E169" s="2">
        <v>89</v>
      </c>
      <c r="F169" t="s">
        <v>9</v>
      </c>
      <c r="G169" t="s">
        <v>23</v>
      </c>
      <c r="H169" s="3">
        <v>513</v>
      </c>
      <c r="I169" s="3"/>
      <c r="J169" s="3"/>
      <c r="K169" s="3"/>
    </row>
    <row r="170" spans="2:11" x14ac:dyDescent="0.25">
      <c r="B170">
        <v>1804101</v>
      </c>
      <c r="C170" s="1">
        <v>43200</v>
      </c>
      <c r="D170" s="1">
        <v>43288</v>
      </c>
      <c r="E170" s="2">
        <v>88</v>
      </c>
      <c r="F170" t="s">
        <v>10</v>
      </c>
      <c r="G170" t="s">
        <v>25</v>
      </c>
      <c r="H170" s="3">
        <v>731</v>
      </c>
      <c r="I170" s="3"/>
      <c r="J170" s="3"/>
      <c r="K170" s="3"/>
    </row>
    <row r="171" spans="2:11" x14ac:dyDescent="0.25">
      <c r="B171">
        <v>1804102</v>
      </c>
      <c r="C171" s="1">
        <v>43200</v>
      </c>
      <c r="D171" s="1">
        <v>43296</v>
      </c>
      <c r="E171" s="2">
        <v>96</v>
      </c>
      <c r="F171" t="s">
        <v>16</v>
      </c>
      <c r="G171" t="s">
        <v>28</v>
      </c>
      <c r="H171" s="3">
        <v>1204</v>
      </c>
      <c r="I171" s="3"/>
      <c r="J171" s="3"/>
      <c r="K171" s="3"/>
    </row>
    <row r="172" spans="2:11" x14ac:dyDescent="0.25">
      <c r="B172">
        <v>1804105</v>
      </c>
      <c r="C172" s="1">
        <v>43200</v>
      </c>
      <c r="D172" s="1">
        <v>43275</v>
      </c>
      <c r="E172" s="2">
        <v>75</v>
      </c>
      <c r="F172" t="s">
        <v>10</v>
      </c>
      <c r="G172" t="s">
        <v>22</v>
      </c>
      <c r="H172" s="3">
        <v>947</v>
      </c>
      <c r="I172" s="3"/>
      <c r="J172" s="3"/>
      <c r="K172" s="3"/>
    </row>
    <row r="173" spans="2:11" x14ac:dyDescent="0.25">
      <c r="B173">
        <v>1804113</v>
      </c>
      <c r="C173" s="1">
        <v>43201</v>
      </c>
      <c r="D173" s="1">
        <v>43279</v>
      </c>
      <c r="E173" s="2">
        <v>78</v>
      </c>
      <c r="F173" t="s">
        <v>11</v>
      </c>
      <c r="G173" t="s">
        <v>21</v>
      </c>
      <c r="H173" s="3">
        <v>395</v>
      </c>
      <c r="I173" s="3"/>
      <c r="J173" s="3"/>
      <c r="K173" s="3"/>
    </row>
    <row r="174" spans="2:11" x14ac:dyDescent="0.25">
      <c r="B174">
        <v>1804132</v>
      </c>
      <c r="C174" s="1">
        <v>43203</v>
      </c>
      <c r="D174" s="1">
        <v>43265</v>
      </c>
      <c r="E174" s="2">
        <v>62</v>
      </c>
      <c r="F174" t="s">
        <v>10</v>
      </c>
      <c r="G174" t="s">
        <v>25</v>
      </c>
      <c r="H174" s="3">
        <v>950</v>
      </c>
      <c r="I174" s="3"/>
      <c r="J174" s="3"/>
      <c r="K174" s="3"/>
    </row>
    <row r="175" spans="2:11" x14ac:dyDescent="0.25">
      <c r="B175">
        <v>1804142</v>
      </c>
      <c r="C175" s="1">
        <v>43204</v>
      </c>
      <c r="D175" s="1">
        <v>43289</v>
      </c>
      <c r="E175" s="2">
        <v>85</v>
      </c>
      <c r="F175" t="s">
        <v>10</v>
      </c>
      <c r="G175" t="s">
        <v>25</v>
      </c>
      <c r="H175" s="3">
        <v>1371</v>
      </c>
      <c r="I175" s="3"/>
      <c r="J175" s="3"/>
      <c r="K175" s="3"/>
    </row>
    <row r="176" spans="2:11" x14ac:dyDescent="0.25">
      <c r="B176">
        <v>1804156</v>
      </c>
      <c r="C176" s="1">
        <v>43205</v>
      </c>
      <c r="D176" s="1">
        <v>43264</v>
      </c>
      <c r="E176" s="2">
        <v>59</v>
      </c>
      <c r="F176" t="s">
        <v>11</v>
      </c>
      <c r="G176" t="s">
        <v>23</v>
      </c>
      <c r="H176" s="3">
        <v>367</v>
      </c>
      <c r="I176" s="3"/>
      <c r="J176" s="3"/>
      <c r="K176" s="3"/>
    </row>
    <row r="177" spans="2:11" x14ac:dyDescent="0.25">
      <c r="B177">
        <v>1804156</v>
      </c>
      <c r="C177" s="1">
        <v>43205</v>
      </c>
      <c r="D177" s="1">
        <v>43294</v>
      </c>
      <c r="E177" s="2">
        <v>89</v>
      </c>
      <c r="F177" t="s">
        <v>13</v>
      </c>
      <c r="G177" t="s">
        <v>21</v>
      </c>
      <c r="H177" s="3">
        <v>1351</v>
      </c>
      <c r="I177" s="3"/>
      <c r="J177" s="3"/>
      <c r="K177" s="3"/>
    </row>
    <row r="178" spans="2:11" x14ac:dyDescent="0.25">
      <c r="B178">
        <v>1804167</v>
      </c>
      <c r="C178" s="1">
        <v>43206</v>
      </c>
      <c r="D178" s="1">
        <v>43272</v>
      </c>
      <c r="E178" s="2">
        <v>66</v>
      </c>
      <c r="F178" t="s">
        <v>8</v>
      </c>
      <c r="G178" t="s">
        <v>24</v>
      </c>
      <c r="H178" s="3">
        <v>810</v>
      </c>
      <c r="I178" s="3"/>
      <c r="J178" s="3"/>
      <c r="K178" s="3"/>
    </row>
    <row r="179" spans="2:11" x14ac:dyDescent="0.25">
      <c r="B179">
        <v>1804171</v>
      </c>
      <c r="C179" s="1">
        <v>43207</v>
      </c>
      <c r="D179" s="1">
        <v>43302</v>
      </c>
      <c r="E179" s="2">
        <v>95</v>
      </c>
      <c r="F179" t="s">
        <v>10</v>
      </c>
      <c r="G179" t="s">
        <v>25</v>
      </c>
      <c r="H179" s="3">
        <v>769</v>
      </c>
      <c r="I179" s="3"/>
      <c r="J179" s="3"/>
      <c r="K179" s="3"/>
    </row>
    <row r="180" spans="2:11" x14ac:dyDescent="0.25">
      <c r="B180">
        <v>1804204</v>
      </c>
      <c r="C180" s="1">
        <v>43210</v>
      </c>
      <c r="D180" s="1">
        <v>43270</v>
      </c>
      <c r="E180" s="2">
        <v>60</v>
      </c>
      <c r="F180" t="s">
        <v>15</v>
      </c>
      <c r="G180" t="s">
        <v>22</v>
      </c>
      <c r="H180" s="3">
        <v>812</v>
      </c>
      <c r="I180" s="3"/>
      <c r="J180" s="3"/>
      <c r="K180" s="3"/>
    </row>
    <row r="181" spans="2:11" x14ac:dyDescent="0.25">
      <c r="B181">
        <v>1804221</v>
      </c>
      <c r="C181" s="1">
        <v>43212</v>
      </c>
      <c r="D181" s="1">
        <v>43309</v>
      </c>
      <c r="E181" s="2">
        <v>97</v>
      </c>
      <c r="F181" t="s">
        <v>14</v>
      </c>
      <c r="G181" t="s">
        <v>21</v>
      </c>
      <c r="H181" s="3">
        <v>1265</v>
      </c>
      <c r="I181" s="3"/>
      <c r="J181" s="3"/>
      <c r="K181" s="3"/>
    </row>
    <row r="182" spans="2:11" x14ac:dyDescent="0.25">
      <c r="B182">
        <v>1804227</v>
      </c>
      <c r="C182" s="1">
        <v>43212</v>
      </c>
      <c r="D182" s="1">
        <v>43265</v>
      </c>
      <c r="E182" s="2">
        <v>53</v>
      </c>
      <c r="F182" t="s">
        <v>8</v>
      </c>
      <c r="G182" t="s">
        <v>21</v>
      </c>
      <c r="H182" s="3">
        <v>564</v>
      </c>
      <c r="I182" s="3"/>
      <c r="J182" s="3"/>
      <c r="K182" s="3"/>
    </row>
    <row r="183" spans="2:11" x14ac:dyDescent="0.25">
      <c r="B183">
        <v>1804251</v>
      </c>
      <c r="C183" s="1">
        <v>43215</v>
      </c>
      <c r="D183" s="1">
        <v>43278</v>
      </c>
      <c r="E183" s="2">
        <v>63</v>
      </c>
      <c r="F183" t="s">
        <v>16</v>
      </c>
      <c r="G183" t="s">
        <v>28</v>
      </c>
      <c r="H183" s="3">
        <v>540</v>
      </c>
      <c r="I183" s="3"/>
      <c r="J183" s="3"/>
      <c r="K183" s="3"/>
    </row>
    <row r="184" spans="2:11" x14ac:dyDescent="0.25">
      <c r="B184">
        <v>1804253</v>
      </c>
      <c r="C184" s="1">
        <v>43215</v>
      </c>
      <c r="D184" s="1">
        <v>43267</v>
      </c>
      <c r="E184" s="2">
        <v>52</v>
      </c>
      <c r="F184" t="s">
        <v>16</v>
      </c>
      <c r="G184" t="s">
        <v>28</v>
      </c>
      <c r="H184" s="3">
        <v>1201</v>
      </c>
      <c r="I184" s="3"/>
      <c r="J184" s="3"/>
      <c r="K184" s="3"/>
    </row>
    <row r="185" spans="2:11" x14ac:dyDescent="0.25">
      <c r="B185">
        <v>1804268</v>
      </c>
      <c r="C185" s="1">
        <v>43216</v>
      </c>
      <c r="D185" s="1">
        <v>43307</v>
      </c>
      <c r="E185" s="2">
        <v>91</v>
      </c>
      <c r="F185" t="s">
        <v>17</v>
      </c>
      <c r="G185" t="s">
        <v>21</v>
      </c>
      <c r="H185" s="3">
        <v>593</v>
      </c>
      <c r="I185" s="3"/>
      <c r="J185" s="3"/>
      <c r="K185" s="3"/>
    </row>
    <row r="186" spans="2:11" x14ac:dyDescent="0.25">
      <c r="B186">
        <v>1804269</v>
      </c>
      <c r="C186" s="1">
        <v>43216</v>
      </c>
      <c r="D186" s="1">
        <v>43314</v>
      </c>
      <c r="E186" s="2">
        <v>98</v>
      </c>
      <c r="F186" t="s">
        <v>15</v>
      </c>
      <c r="G186" t="s">
        <v>28</v>
      </c>
      <c r="H186" s="3">
        <v>1156</v>
      </c>
      <c r="I186" s="3"/>
      <c r="J186" s="3"/>
      <c r="K186" s="3"/>
    </row>
    <row r="187" spans="2:11" x14ac:dyDescent="0.25">
      <c r="B187">
        <v>1804299</v>
      </c>
      <c r="C187" s="1">
        <v>43219</v>
      </c>
      <c r="D187" s="1">
        <v>43304</v>
      </c>
      <c r="E187" s="2">
        <v>85</v>
      </c>
      <c r="F187" t="s">
        <v>10</v>
      </c>
      <c r="G187" t="s">
        <v>25</v>
      </c>
      <c r="H187" s="3">
        <v>922</v>
      </c>
      <c r="I187" s="3"/>
      <c r="J187" s="3"/>
      <c r="K187" s="3"/>
    </row>
    <row r="188" spans="2:11" x14ac:dyDescent="0.25">
      <c r="B188">
        <v>1805029</v>
      </c>
      <c r="C188" s="1">
        <v>43222</v>
      </c>
      <c r="D188" s="1">
        <v>43292</v>
      </c>
      <c r="E188" s="2">
        <v>70</v>
      </c>
      <c r="F188" t="s">
        <v>10</v>
      </c>
      <c r="G188" t="s">
        <v>28</v>
      </c>
      <c r="H188" s="3">
        <v>1017</v>
      </c>
      <c r="I188" s="3"/>
      <c r="J188" s="3"/>
      <c r="K188" s="3"/>
    </row>
    <row r="189" spans="2:11" x14ac:dyDescent="0.25">
      <c r="B189">
        <v>1805047</v>
      </c>
      <c r="C189" s="1">
        <v>43224</v>
      </c>
      <c r="D189" s="1">
        <v>43262</v>
      </c>
      <c r="E189" s="2">
        <v>38</v>
      </c>
      <c r="F189" t="s">
        <v>10</v>
      </c>
      <c r="G189" t="s">
        <v>25</v>
      </c>
      <c r="H189" s="3">
        <v>608</v>
      </c>
      <c r="I189" s="3"/>
      <c r="J189" s="3"/>
      <c r="K189" s="3"/>
    </row>
    <row r="190" spans="2:11" x14ac:dyDescent="0.25">
      <c r="B190">
        <v>1805055</v>
      </c>
      <c r="C190" s="1">
        <v>43225</v>
      </c>
      <c r="D190" s="1">
        <v>43297</v>
      </c>
      <c r="E190" s="2">
        <v>72</v>
      </c>
      <c r="F190" t="s">
        <v>12</v>
      </c>
      <c r="G190" t="s">
        <v>21</v>
      </c>
      <c r="H190" s="3">
        <v>877</v>
      </c>
      <c r="I190" s="3"/>
      <c r="J190" s="3"/>
      <c r="K190" s="3"/>
    </row>
    <row r="191" spans="2:11" x14ac:dyDescent="0.25">
      <c r="B191">
        <v>1805075</v>
      </c>
      <c r="C191" s="1">
        <v>43227</v>
      </c>
      <c r="D191" s="1">
        <v>43267</v>
      </c>
      <c r="E191" s="2">
        <v>40</v>
      </c>
      <c r="F191" t="s">
        <v>16</v>
      </c>
      <c r="G191" t="s">
        <v>28</v>
      </c>
      <c r="H191" s="3">
        <v>925</v>
      </c>
      <c r="I191" s="3"/>
      <c r="J191" s="3"/>
      <c r="K191" s="3"/>
    </row>
    <row r="192" spans="2:11" x14ac:dyDescent="0.25">
      <c r="B192">
        <v>1805081</v>
      </c>
      <c r="C192" s="1">
        <v>43228</v>
      </c>
      <c r="D192" s="1">
        <v>43307</v>
      </c>
      <c r="E192" s="2">
        <v>79</v>
      </c>
      <c r="F192" t="s">
        <v>10</v>
      </c>
      <c r="G192" t="s">
        <v>25</v>
      </c>
      <c r="H192" s="3">
        <v>429</v>
      </c>
      <c r="I192" s="3"/>
      <c r="J192" s="3"/>
      <c r="K192" s="3"/>
    </row>
    <row r="193" spans="2:13" x14ac:dyDescent="0.25">
      <c r="B193">
        <v>1805083</v>
      </c>
      <c r="C193" s="1">
        <v>43228</v>
      </c>
      <c r="D193" s="1">
        <v>43296</v>
      </c>
      <c r="E193" s="2">
        <v>68</v>
      </c>
      <c r="F193" t="s">
        <v>11</v>
      </c>
      <c r="G193" t="s">
        <v>23</v>
      </c>
      <c r="H193" s="3">
        <v>705</v>
      </c>
      <c r="I193" s="3"/>
      <c r="J193" s="3"/>
      <c r="K193" s="3"/>
    </row>
    <row r="194" spans="2:13" x14ac:dyDescent="0.25">
      <c r="B194">
        <v>1805101</v>
      </c>
      <c r="C194" s="1">
        <v>43230</v>
      </c>
      <c r="D194" s="1">
        <v>43303</v>
      </c>
      <c r="E194" s="2">
        <v>73</v>
      </c>
      <c r="F194" t="s">
        <v>16</v>
      </c>
      <c r="G194" t="s">
        <v>28</v>
      </c>
      <c r="H194" s="3">
        <v>1356</v>
      </c>
      <c r="I194" s="3"/>
      <c r="J194" s="3"/>
      <c r="K194" s="3"/>
    </row>
    <row r="195" spans="2:13" x14ac:dyDescent="0.25">
      <c r="B195">
        <v>1805118</v>
      </c>
      <c r="C195" s="1">
        <v>43231</v>
      </c>
      <c r="D195" s="1">
        <v>43308</v>
      </c>
      <c r="E195" s="2">
        <v>77</v>
      </c>
      <c r="F195" t="s">
        <v>15</v>
      </c>
      <c r="G195" t="s">
        <v>21</v>
      </c>
      <c r="H195" s="3">
        <v>586</v>
      </c>
      <c r="I195" s="3"/>
      <c r="J195" s="3"/>
      <c r="K195" s="3"/>
    </row>
    <row r="196" spans="2:13" x14ac:dyDescent="0.25">
      <c r="B196">
        <v>1805141</v>
      </c>
      <c r="C196" s="1">
        <v>43234</v>
      </c>
      <c r="D196" s="1">
        <v>43323</v>
      </c>
      <c r="E196" s="2">
        <v>89</v>
      </c>
      <c r="F196" t="s">
        <v>10</v>
      </c>
      <c r="G196" t="s">
        <v>25</v>
      </c>
      <c r="H196" s="3">
        <v>845</v>
      </c>
      <c r="I196" s="3"/>
      <c r="J196" s="3"/>
      <c r="K196" s="3"/>
    </row>
    <row r="197" spans="2:13" x14ac:dyDescent="0.25">
      <c r="B197">
        <v>1805144</v>
      </c>
      <c r="C197" s="1">
        <v>43234</v>
      </c>
      <c r="D197" s="1">
        <v>43274</v>
      </c>
      <c r="E197" s="2">
        <v>40</v>
      </c>
      <c r="F197" t="s">
        <v>10</v>
      </c>
      <c r="G197" t="s">
        <v>25</v>
      </c>
      <c r="H197" s="3">
        <v>938</v>
      </c>
      <c r="I197" s="3"/>
      <c r="J197" s="3"/>
      <c r="K197" s="3"/>
    </row>
    <row r="198" spans="2:13" x14ac:dyDescent="0.25">
      <c r="B198">
        <v>1805178</v>
      </c>
      <c r="C198" s="1">
        <v>43237</v>
      </c>
      <c r="D198" s="1">
        <v>43305</v>
      </c>
      <c r="E198" s="2">
        <v>68</v>
      </c>
      <c r="F198" t="s">
        <v>17</v>
      </c>
      <c r="G198" t="s">
        <v>23</v>
      </c>
      <c r="H198" s="3">
        <v>403</v>
      </c>
      <c r="I198" s="3"/>
      <c r="J198" s="3"/>
      <c r="K198" s="3"/>
    </row>
    <row r="199" spans="2:13" x14ac:dyDescent="0.25">
      <c r="B199">
        <v>1805191</v>
      </c>
      <c r="C199" s="1">
        <v>43239</v>
      </c>
      <c r="D199" s="1">
        <v>43289</v>
      </c>
      <c r="E199" s="2">
        <v>50</v>
      </c>
      <c r="F199" t="s">
        <v>13</v>
      </c>
      <c r="G199" t="s">
        <v>21</v>
      </c>
      <c r="H199" s="3">
        <v>1277</v>
      </c>
      <c r="I199" s="3"/>
      <c r="J199" s="3"/>
      <c r="K199" s="16">
        <f ca="1">1710000+DAY(L199)+RANDBETWEEN(1,9)</f>
        <v>1710028</v>
      </c>
      <c r="L199" s="1">
        <f>DATE(2017,10,DAY(Table1[[#This Row],[Date Received]]))</f>
        <v>43027</v>
      </c>
      <c r="M199" s="1">
        <f>L199+Table1[[#This Row],[Days to Pay]]</f>
        <v>43077</v>
      </c>
    </row>
    <row r="200" spans="2:13" x14ac:dyDescent="0.25">
      <c r="B200">
        <v>1805238</v>
      </c>
      <c r="C200" s="1">
        <v>43243</v>
      </c>
      <c r="D200" s="1">
        <v>43341</v>
      </c>
      <c r="E200" s="2">
        <v>98</v>
      </c>
      <c r="F200" t="s">
        <v>11</v>
      </c>
      <c r="G200" t="s">
        <v>28</v>
      </c>
      <c r="H200" s="3">
        <v>1175</v>
      </c>
      <c r="I200" s="3"/>
      <c r="J200" s="3"/>
      <c r="K200" s="3"/>
    </row>
    <row r="201" spans="2:13" x14ac:dyDescent="0.25">
      <c r="B201">
        <v>1805247</v>
      </c>
      <c r="C201" s="1">
        <v>43244</v>
      </c>
      <c r="D201" s="1">
        <v>43318</v>
      </c>
      <c r="E201" s="2">
        <v>74</v>
      </c>
      <c r="F201" t="s">
        <v>11</v>
      </c>
      <c r="G201" t="s">
        <v>21</v>
      </c>
      <c r="H201" s="3">
        <v>1168</v>
      </c>
      <c r="I201" s="3"/>
      <c r="J201" s="3"/>
      <c r="K201" s="3"/>
    </row>
    <row r="202" spans="2:13" x14ac:dyDescent="0.25">
      <c r="B202">
        <v>1805254</v>
      </c>
      <c r="C202" s="1">
        <v>43245</v>
      </c>
      <c r="D202" s="1">
        <v>43304</v>
      </c>
      <c r="E202" s="2">
        <v>59</v>
      </c>
      <c r="F202" t="s">
        <v>9</v>
      </c>
      <c r="G202" t="s">
        <v>21</v>
      </c>
      <c r="H202" s="3">
        <v>1387</v>
      </c>
      <c r="I202" s="3"/>
      <c r="J202" s="3"/>
      <c r="K202" s="3"/>
    </row>
    <row r="203" spans="2:13" x14ac:dyDescent="0.25">
      <c r="B203">
        <v>1805272</v>
      </c>
      <c r="C203" s="1">
        <v>43247</v>
      </c>
      <c r="D203" s="1">
        <v>43335</v>
      </c>
      <c r="E203" s="2">
        <v>88</v>
      </c>
      <c r="F203" t="s">
        <v>16</v>
      </c>
      <c r="G203" t="s">
        <v>28</v>
      </c>
      <c r="H203" s="3">
        <v>628</v>
      </c>
      <c r="I203" s="3"/>
      <c r="J203" s="3"/>
      <c r="K203" s="3"/>
    </row>
    <row r="204" spans="2:13" x14ac:dyDescent="0.25">
      <c r="B204">
        <v>1805297</v>
      </c>
      <c r="C204" s="1">
        <v>43249</v>
      </c>
      <c r="D204" s="1">
        <v>43295</v>
      </c>
      <c r="E204" s="2">
        <v>46</v>
      </c>
      <c r="F204" t="s">
        <v>12</v>
      </c>
      <c r="G204" t="s">
        <v>25</v>
      </c>
      <c r="H204" s="3">
        <v>704</v>
      </c>
      <c r="I204" s="3"/>
      <c r="J204" s="3"/>
      <c r="K204" s="16">
        <f ca="1">1803000+DAY(L204)+RANDBETWEEN(1,9)</f>
        <v>1803035</v>
      </c>
      <c r="L204" s="1">
        <f>DATE(2018,3,DAY(Table1[[#This Row],[Date Received]]))</f>
        <v>43188</v>
      </c>
      <c r="M204" s="1">
        <f>L204+Table1[[#This Row],[Days to Pay]]</f>
        <v>43234</v>
      </c>
    </row>
    <row r="205" spans="2:13" x14ac:dyDescent="0.25">
      <c r="B205">
        <v>1805298</v>
      </c>
      <c r="C205" s="1">
        <v>43249</v>
      </c>
      <c r="D205" s="1">
        <v>43306</v>
      </c>
      <c r="E205" s="2">
        <v>57</v>
      </c>
      <c r="F205" t="s">
        <v>14</v>
      </c>
      <c r="G205" t="s">
        <v>28</v>
      </c>
      <c r="H205" s="3">
        <v>1201</v>
      </c>
      <c r="I205" s="3"/>
      <c r="J205" s="3"/>
      <c r="K205" s="3"/>
    </row>
    <row r="206" spans="2:13" x14ac:dyDescent="0.25">
      <c r="B206">
        <v>1805311</v>
      </c>
      <c r="C206" s="1">
        <v>43251</v>
      </c>
      <c r="D206" s="1">
        <v>43296</v>
      </c>
      <c r="E206" s="2">
        <v>45</v>
      </c>
      <c r="F206" t="s">
        <v>11</v>
      </c>
      <c r="G206" t="s">
        <v>23</v>
      </c>
      <c r="H206" s="3">
        <v>764</v>
      </c>
      <c r="I206" s="3"/>
      <c r="J206" s="3"/>
      <c r="K206" s="3"/>
    </row>
    <row r="207" spans="2:13" x14ac:dyDescent="0.25">
      <c r="B207">
        <v>1806018</v>
      </c>
      <c r="C207" s="1">
        <v>43252</v>
      </c>
      <c r="D207" s="1">
        <v>43287</v>
      </c>
      <c r="E207" s="2">
        <v>35</v>
      </c>
      <c r="F207" t="s">
        <v>13</v>
      </c>
      <c r="G207" t="s">
        <v>19</v>
      </c>
      <c r="H207" s="3">
        <v>1206</v>
      </c>
      <c r="I207" s="3"/>
      <c r="J207" s="3"/>
      <c r="K207" s="3"/>
    </row>
    <row r="208" spans="2:13" x14ac:dyDescent="0.25">
      <c r="B208">
        <v>1806032</v>
      </c>
      <c r="C208" s="1">
        <v>43254</v>
      </c>
      <c r="D208" s="1">
        <v>43330</v>
      </c>
      <c r="E208" s="2">
        <v>76</v>
      </c>
      <c r="F208" t="s">
        <v>10</v>
      </c>
      <c r="G208" t="s">
        <v>25</v>
      </c>
      <c r="H208" s="3">
        <v>813</v>
      </c>
      <c r="I208" s="3"/>
      <c r="J208" s="3"/>
      <c r="K208" s="16">
        <f ca="1">1710000+DAY(L208)+RANDBETWEEN(1,9)</f>
        <v>1710004</v>
      </c>
      <c r="L208" s="1">
        <f>DATE(2017,10,DAY(Table1[[#This Row],[Date Received]]))</f>
        <v>43011</v>
      </c>
      <c r="M208" s="1">
        <f>L208+Table1[[#This Row],[Days to Pay]]</f>
        <v>43087</v>
      </c>
    </row>
    <row r="209" spans="2:13" x14ac:dyDescent="0.25">
      <c r="B209">
        <v>1806032</v>
      </c>
      <c r="C209" s="1">
        <v>43254</v>
      </c>
      <c r="D209" s="1">
        <v>43307</v>
      </c>
      <c r="E209" s="2">
        <v>53</v>
      </c>
      <c r="F209" t="s">
        <v>11</v>
      </c>
      <c r="G209" t="s">
        <v>23</v>
      </c>
      <c r="H209" s="3">
        <v>706</v>
      </c>
      <c r="I209" s="3"/>
      <c r="J209" s="3"/>
      <c r="K209" s="3"/>
    </row>
    <row r="210" spans="2:13" x14ac:dyDescent="0.25">
      <c r="B210">
        <v>1806035</v>
      </c>
      <c r="C210" s="1">
        <v>43254</v>
      </c>
      <c r="D210" s="1">
        <v>43312</v>
      </c>
      <c r="E210" s="2">
        <v>58</v>
      </c>
      <c r="F210" t="s">
        <v>10</v>
      </c>
      <c r="G210" t="s">
        <v>25</v>
      </c>
      <c r="H210" s="3">
        <v>664</v>
      </c>
      <c r="I210" s="3"/>
      <c r="J210" s="3"/>
      <c r="K210" s="3"/>
    </row>
    <row r="211" spans="2:13" x14ac:dyDescent="0.25">
      <c r="B211">
        <v>1806037</v>
      </c>
      <c r="C211" s="1">
        <v>43254</v>
      </c>
      <c r="D211" s="1">
        <v>43297</v>
      </c>
      <c r="E211" s="2">
        <v>43</v>
      </c>
      <c r="F211" t="s">
        <v>10</v>
      </c>
      <c r="G211" t="s">
        <v>25</v>
      </c>
      <c r="H211" s="3">
        <v>946</v>
      </c>
      <c r="I211" s="3"/>
      <c r="J211" s="3"/>
      <c r="K211" s="3"/>
    </row>
    <row r="212" spans="2:13" x14ac:dyDescent="0.25">
      <c r="B212">
        <v>1806042</v>
      </c>
      <c r="C212" s="1">
        <v>43255</v>
      </c>
      <c r="D212" s="1">
        <v>43303</v>
      </c>
      <c r="E212" s="2">
        <v>48</v>
      </c>
      <c r="F212" t="s">
        <v>10</v>
      </c>
      <c r="G212" t="s">
        <v>25</v>
      </c>
      <c r="H212" s="3">
        <v>787</v>
      </c>
      <c r="I212" s="3"/>
      <c r="J212" s="3"/>
      <c r="K212" s="16">
        <f ca="1">1803000+DAY(L212)+RANDBETWEEN(1,9)</f>
        <v>1803012</v>
      </c>
      <c r="L212" s="1">
        <f>DATE(2018,3,DAY(Table1[[#This Row],[Date Received]]))</f>
        <v>43163</v>
      </c>
      <c r="M212" s="1">
        <f>L212+Table1[[#This Row],[Days to Pay]]</f>
        <v>43211</v>
      </c>
    </row>
    <row r="213" spans="2:13" x14ac:dyDescent="0.25">
      <c r="B213">
        <v>1806042</v>
      </c>
      <c r="C213" s="1">
        <v>43255</v>
      </c>
      <c r="D213" s="1">
        <v>43341</v>
      </c>
      <c r="E213" s="2">
        <v>86</v>
      </c>
      <c r="F213" t="s">
        <v>9</v>
      </c>
      <c r="G213" t="s">
        <v>22</v>
      </c>
      <c r="H213" s="3">
        <v>1495</v>
      </c>
      <c r="I213" s="3"/>
      <c r="J213" s="3"/>
      <c r="K213" s="3"/>
    </row>
    <row r="214" spans="2:13" x14ac:dyDescent="0.25">
      <c r="B214">
        <v>1806054</v>
      </c>
      <c r="C214" s="1">
        <v>43256</v>
      </c>
      <c r="D214" s="1">
        <v>43304</v>
      </c>
      <c r="E214" s="2">
        <v>48</v>
      </c>
      <c r="F214" t="s">
        <v>9</v>
      </c>
      <c r="G214" t="s">
        <v>28</v>
      </c>
      <c r="H214" s="3">
        <v>683</v>
      </c>
      <c r="I214" s="3"/>
      <c r="J214" s="3"/>
      <c r="K214" s="3"/>
    </row>
    <row r="215" spans="2:13" x14ac:dyDescent="0.25">
      <c r="B215">
        <v>1806059</v>
      </c>
      <c r="C215" s="1">
        <v>43256</v>
      </c>
      <c r="D215" s="1">
        <v>43347</v>
      </c>
      <c r="E215" s="2">
        <v>91</v>
      </c>
      <c r="F215" t="s">
        <v>16</v>
      </c>
      <c r="G215" t="s">
        <v>28</v>
      </c>
      <c r="H215" s="3">
        <v>881</v>
      </c>
      <c r="I215" s="3"/>
      <c r="J215" s="3"/>
      <c r="K215" s="3"/>
    </row>
    <row r="216" spans="2:13" x14ac:dyDescent="0.25">
      <c r="B216">
        <v>1806088</v>
      </c>
      <c r="C216" s="1">
        <v>43259</v>
      </c>
      <c r="D216" s="1">
        <v>43299</v>
      </c>
      <c r="E216" s="2">
        <v>40</v>
      </c>
      <c r="F216" t="s">
        <v>10</v>
      </c>
      <c r="G216" t="s">
        <v>25</v>
      </c>
      <c r="H216" s="3">
        <v>824</v>
      </c>
      <c r="I216" s="3"/>
      <c r="J216" s="3"/>
      <c r="K216" s="3"/>
    </row>
    <row r="217" spans="2:13" x14ac:dyDescent="0.25">
      <c r="B217">
        <v>1806098</v>
      </c>
      <c r="C217" s="1">
        <v>43260</v>
      </c>
      <c r="D217" s="1">
        <v>43313</v>
      </c>
      <c r="E217" s="2">
        <v>53</v>
      </c>
      <c r="F217" t="s">
        <v>10</v>
      </c>
      <c r="G217" t="s">
        <v>25</v>
      </c>
      <c r="H217" s="3">
        <v>434</v>
      </c>
      <c r="I217" s="3"/>
      <c r="J217" s="3"/>
      <c r="K217" s="3"/>
    </row>
    <row r="218" spans="2:13" x14ac:dyDescent="0.25">
      <c r="B218">
        <v>1806101</v>
      </c>
      <c r="C218" s="1">
        <v>43261</v>
      </c>
      <c r="D218" s="1">
        <v>43295</v>
      </c>
      <c r="E218" s="2">
        <v>34</v>
      </c>
      <c r="F218" t="s">
        <v>11</v>
      </c>
      <c r="G218" t="s">
        <v>21</v>
      </c>
      <c r="H218" s="3">
        <v>1443</v>
      </c>
      <c r="I218" s="3"/>
      <c r="J218" s="3"/>
      <c r="K218" s="16">
        <f ca="1">1710000+DAY(L218)+RANDBETWEEN(1,9)</f>
        <v>1710019</v>
      </c>
      <c r="L218" s="1">
        <f>DATE(2017,10,DAY(Table1[[#This Row],[Date Received]]))</f>
        <v>43018</v>
      </c>
      <c r="M218" s="1">
        <f>L218+Table1[[#This Row],[Days to Pay]]</f>
        <v>43052</v>
      </c>
    </row>
    <row r="219" spans="2:13" x14ac:dyDescent="0.25">
      <c r="B219">
        <v>1806106</v>
      </c>
      <c r="C219" s="1">
        <v>43261</v>
      </c>
      <c r="D219" s="1">
        <v>43307</v>
      </c>
      <c r="E219" s="2">
        <v>46</v>
      </c>
      <c r="F219" t="s">
        <v>16</v>
      </c>
      <c r="G219" t="s">
        <v>28</v>
      </c>
      <c r="H219" s="3">
        <v>1393</v>
      </c>
      <c r="I219" s="3"/>
      <c r="J219" s="3"/>
      <c r="K219" s="3"/>
    </row>
    <row r="220" spans="2:13" x14ac:dyDescent="0.25">
      <c r="B220">
        <v>1806128</v>
      </c>
      <c r="C220" s="1">
        <v>43263</v>
      </c>
      <c r="D220" s="1">
        <v>43352</v>
      </c>
      <c r="E220" s="2">
        <v>89</v>
      </c>
      <c r="F220" t="s">
        <v>9</v>
      </c>
      <c r="G220" t="s">
        <v>28</v>
      </c>
      <c r="H220" s="3">
        <v>571</v>
      </c>
      <c r="I220" s="3"/>
      <c r="J220" s="3"/>
      <c r="K220" s="3"/>
    </row>
    <row r="221" spans="2:13" x14ac:dyDescent="0.25">
      <c r="B221">
        <v>1806146</v>
      </c>
      <c r="C221" s="1">
        <v>43265</v>
      </c>
      <c r="D221" s="1">
        <v>43304</v>
      </c>
      <c r="E221" s="2">
        <v>39</v>
      </c>
      <c r="F221" t="s">
        <v>10</v>
      </c>
      <c r="G221" t="s">
        <v>25</v>
      </c>
      <c r="H221" s="3">
        <v>1434</v>
      </c>
      <c r="I221" s="3"/>
      <c r="J221" s="3"/>
      <c r="K221" s="3"/>
    </row>
    <row r="222" spans="2:13" x14ac:dyDescent="0.25">
      <c r="B222">
        <v>1806171</v>
      </c>
      <c r="C222" s="1">
        <v>43268</v>
      </c>
      <c r="D222" s="1">
        <v>43334</v>
      </c>
      <c r="E222" s="2">
        <v>66</v>
      </c>
      <c r="F222" t="s">
        <v>16</v>
      </c>
      <c r="G222" t="s">
        <v>21</v>
      </c>
      <c r="H222" s="3">
        <v>1485</v>
      </c>
      <c r="I222" s="3"/>
      <c r="J222" s="3"/>
      <c r="K222" s="16">
        <f ca="1">1803000+DAY(L222)+RANDBETWEEN(1,9)</f>
        <v>1803018</v>
      </c>
      <c r="L222" s="1">
        <f>DATE(2018,3,DAY(Table1[[#This Row],[Date Received]]))</f>
        <v>43176</v>
      </c>
      <c r="M222" s="1">
        <f>L222+Table1[[#This Row],[Days to Pay]]</f>
        <v>43242</v>
      </c>
    </row>
    <row r="223" spans="2:13" x14ac:dyDescent="0.25">
      <c r="B223">
        <v>1806183</v>
      </c>
      <c r="C223" s="1">
        <v>43269</v>
      </c>
      <c r="D223" s="1">
        <v>43315</v>
      </c>
      <c r="E223" s="2">
        <v>46</v>
      </c>
      <c r="F223" t="s">
        <v>10</v>
      </c>
      <c r="G223" t="s">
        <v>25</v>
      </c>
      <c r="H223" s="3">
        <v>361</v>
      </c>
      <c r="I223" s="3"/>
      <c r="J223" s="3"/>
      <c r="K223" s="3"/>
    </row>
    <row r="224" spans="2:13" x14ac:dyDescent="0.25">
      <c r="B224">
        <v>1806197</v>
      </c>
      <c r="C224" s="1">
        <v>43270</v>
      </c>
      <c r="D224" s="1">
        <v>43343</v>
      </c>
      <c r="E224" s="2">
        <v>73</v>
      </c>
      <c r="F224" t="s">
        <v>11</v>
      </c>
      <c r="G224" t="s">
        <v>23</v>
      </c>
      <c r="H224" s="3">
        <v>436</v>
      </c>
      <c r="I224" s="3"/>
      <c r="J224" s="3"/>
      <c r="K224" s="3"/>
    </row>
    <row r="225" spans="2:13" x14ac:dyDescent="0.25">
      <c r="B225">
        <v>1806208</v>
      </c>
      <c r="C225" s="1">
        <v>43271</v>
      </c>
      <c r="D225" s="1">
        <v>43329</v>
      </c>
      <c r="E225" s="2">
        <v>58</v>
      </c>
      <c r="F225" t="s">
        <v>17</v>
      </c>
      <c r="G225" t="s">
        <v>28</v>
      </c>
      <c r="H225" s="3">
        <v>643</v>
      </c>
      <c r="I225" s="3"/>
      <c r="J225" s="3"/>
      <c r="K225" s="3"/>
    </row>
    <row r="226" spans="2:13" x14ac:dyDescent="0.25">
      <c r="B226">
        <v>1806264</v>
      </c>
      <c r="C226" s="1">
        <v>43277</v>
      </c>
      <c r="D226" s="1">
        <v>43357</v>
      </c>
      <c r="E226" s="2">
        <v>80</v>
      </c>
      <c r="F226" t="s">
        <v>17</v>
      </c>
      <c r="G226" t="s">
        <v>25</v>
      </c>
      <c r="H226" s="3">
        <v>407</v>
      </c>
      <c r="I226" s="3"/>
      <c r="J226" s="3"/>
      <c r="K226" s="16">
        <f ca="1">1710000+DAY(L226)+RANDBETWEEN(1,9)</f>
        <v>1710030</v>
      </c>
      <c r="L226" s="1">
        <f>DATE(2017,10,DAY(Table1[[#This Row],[Date Received]]))</f>
        <v>43034</v>
      </c>
      <c r="M226" s="1">
        <f>L226+Table1[[#This Row],[Days to Pay]]</f>
        <v>43114</v>
      </c>
    </row>
    <row r="227" spans="2:13" x14ac:dyDescent="0.25">
      <c r="B227">
        <v>1806269</v>
      </c>
      <c r="C227" s="1">
        <v>43277</v>
      </c>
      <c r="D227" s="1">
        <v>43349</v>
      </c>
      <c r="E227" s="2">
        <v>72</v>
      </c>
      <c r="F227" t="s">
        <v>15</v>
      </c>
      <c r="G227" t="s">
        <v>28</v>
      </c>
      <c r="H227" s="3">
        <v>1372</v>
      </c>
      <c r="I227" s="3"/>
      <c r="J227" s="3"/>
      <c r="K227" s="3"/>
    </row>
    <row r="228" spans="2:13" x14ac:dyDescent="0.25">
      <c r="B228">
        <v>1806295</v>
      </c>
      <c r="C228" s="1">
        <v>43280</v>
      </c>
      <c r="D228" s="1">
        <v>43374</v>
      </c>
      <c r="E228" s="2">
        <v>94</v>
      </c>
      <c r="F228" t="s">
        <v>11</v>
      </c>
      <c r="G228" t="s">
        <v>28</v>
      </c>
      <c r="H228" s="3">
        <v>1166</v>
      </c>
      <c r="I228" s="3"/>
      <c r="J228" s="3"/>
      <c r="K228" s="3"/>
    </row>
    <row r="229" spans="2:13" x14ac:dyDescent="0.25">
      <c r="B229">
        <v>1806298</v>
      </c>
      <c r="C229" s="1">
        <v>43280</v>
      </c>
      <c r="D229" s="1">
        <v>43344</v>
      </c>
      <c r="E229" s="2">
        <v>64</v>
      </c>
      <c r="F229" t="s">
        <v>15</v>
      </c>
      <c r="G229" t="s">
        <v>28</v>
      </c>
      <c r="H229" s="3">
        <v>1055</v>
      </c>
      <c r="I229" s="3"/>
      <c r="J229" s="3"/>
      <c r="K229" s="16">
        <f ca="1">1803000+DAY(L229)+RANDBETWEEN(1,9)</f>
        <v>1803038</v>
      </c>
      <c r="L229" s="1">
        <f>DATE(2018,3,DAY(Table1[[#This Row],[Date Received]]))</f>
        <v>43188</v>
      </c>
      <c r="M229" s="1">
        <f>L229+Table1[[#This Row],[Days to Pay]]</f>
        <v>43252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4"/>
  <sheetViews>
    <sheetView workbookViewId="0">
      <selection activeCell="D5" sqref="D5"/>
    </sheetView>
  </sheetViews>
  <sheetFormatPr defaultRowHeight="15" x14ac:dyDescent="0.25"/>
  <cols>
    <col min="1" max="1" width="16" bestFit="1" customWidth="1"/>
    <col min="2" max="2" width="20" bestFit="1" customWidth="1"/>
  </cols>
  <sheetData>
    <row r="3" spans="1:2" x14ac:dyDescent="0.25">
      <c r="A3" s="8" t="s">
        <v>40</v>
      </c>
      <c r="B3" t="s">
        <v>41</v>
      </c>
    </row>
    <row r="4" spans="1:2" x14ac:dyDescent="0.25">
      <c r="A4" s="9" t="s">
        <v>26</v>
      </c>
      <c r="B4" s="10">
        <v>1</v>
      </c>
    </row>
    <row r="5" spans="1:2" x14ac:dyDescent="0.25">
      <c r="A5" s="9" t="s">
        <v>27</v>
      </c>
      <c r="B5" s="10">
        <v>2</v>
      </c>
    </row>
    <row r="6" spans="1:2" x14ac:dyDescent="0.25">
      <c r="A6" s="9" t="s">
        <v>19</v>
      </c>
      <c r="B6" s="10">
        <v>4</v>
      </c>
    </row>
    <row r="7" spans="1:2" x14ac:dyDescent="0.25">
      <c r="A7" s="9" t="s">
        <v>20</v>
      </c>
      <c r="B7" s="10">
        <v>4</v>
      </c>
    </row>
    <row r="8" spans="1:2" x14ac:dyDescent="0.25">
      <c r="A8" s="9" t="s">
        <v>24</v>
      </c>
      <c r="B8" s="10">
        <v>8</v>
      </c>
    </row>
    <row r="9" spans="1:2" x14ac:dyDescent="0.25">
      <c r="A9" s="9" t="s">
        <v>22</v>
      </c>
      <c r="B9" s="10">
        <v>13</v>
      </c>
    </row>
    <row r="10" spans="1:2" x14ac:dyDescent="0.25">
      <c r="A10" s="9" t="s">
        <v>23</v>
      </c>
      <c r="B10" s="10">
        <v>15</v>
      </c>
    </row>
    <row r="11" spans="1:2" x14ac:dyDescent="0.25">
      <c r="A11" s="9" t="s">
        <v>21</v>
      </c>
      <c r="B11" s="10">
        <v>35</v>
      </c>
    </row>
    <row r="12" spans="1:2" x14ac:dyDescent="0.25">
      <c r="A12" s="9" t="s">
        <v>25</v>
      </c>
      <c r="B12" s="10">
        <v>66</v>
      </c>
    </row>
    <row r="13" spans="1:2" x14ac:dyDescent="0.25">
      <c r="A13" s="9" t="s">
        <v>28</v>
      </c>
      <c r="B13" s="10">
        <v>72</v>
      </c>
    </row>
    <row r="14" spans="1:2" x14ac:dyDescent="0.25">
      <c r="A14" s="9" t="s">
        <v>39</v>
      </c>
      <c r="B14" s="10">
        <v>220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15"/>
  <sheetViews>
    <sheetView workbookViewId="0">
      <selection activeCell="D5" sqref="D5"/>
    </sheetView>
  </sheetViews>
  <sheetFormatPr defaultRowHeight="15" x14ac:dyDescent="0.25"/>
  <cols>
    <col min="1" max="1" width="20" customWidth="1"/>
    <col min="2" max="2" width="16.28515625" bestFit="1" customWidth="1"/>
    <col min="3" max="4" width="6.85546875" customWidth="1"/>
    <col min="5" max="5" width="7" customWidth="1"/>
    <col min="6" max="7" width="6.7109375" customWidth="1"/>
    <col min="8" max="8" width="7.140625" customWidth="1"/>
    <col min="9" max="9" width="7" customWidth="1"/>
    <col min="10" max="10" width="6.28515625" customWidth="1"/>
    <col min="11" max="11" width="6.42578125" customWidth="1"/>
    <col min="12" max="12" width="11.28515625" bestFit="1" customWidth="1"/>
  </cols>
  <sheetData>
    <row r="3" spans="1:12" x14ac:dyDescent="0.25">
      <c r="A3" s="20" t="s">
        <v>41</v>
      </c>
      <c r="B3" s="20" t="s">
        <v>38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20" t="s">
        <v>40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0" t="s">
        <v>39</v>
      </c>
    </row>
    <row r="5" spans="1:12" x14ac:dyDescent="0.25">
      <c r="A5" s="21" t="s">
        <v>28</v>
      </c>
      <c r="B5" s="22">
        <v>2</v>
      </c>
      <c r="C5" s="23">
        <v>16</v>
      </c>
      <c r="D5" s="22">
        <v>5</v>
      </c>
      <c r="E5" s="23">
        <v>19</v>
      </c>
      <c r="F5" s="22">
        <v>1</v>
      </c>
      <c r="G5" s="22">
        <v>2</v>
      </c>
      <c r="H5" s="22">
        <v>1</v>
      </c>
      <c r="I5" s="22">
        <v>3</v>
      </c>
      <c r="J5" s="23">
        <v>19</v>
      </c>
      <c r="K5" s="22">
        <v>4</v>
      </c>
      <c r="L5" s="23">
        <v>72</v>
      </c>
    </row>
    <row r="6" spans="1:12" x14ac:dyDescent="0.25">
      <c r="A6" s="21" t="s">
        <v>25</v>
      </c>
      <c r="B6" s="22">
        <v>2</v>
      </c>
      <c r="C6" s="22">
        <v>1</v>
      </c>
      <c r="D6" s="23">
        <v>54</v>
      </c>
      <c r="E6" s="22">
        <v>2</v>
      </c>
      <c r="F6" s="22">
        <v>1</v>
      </c>
      <c r="G6" s="22">
        <v>2</v>
      </c>
      <c r="H6" s="22"/>
      <c r="I6" s="22">
        <v>1</v>
      </c>
      <c r="J6" s="22">
        <v>1</v>
      </c>
      <c r="K6" s="22">
        <v>2</v>
      </c>
      <c r="L6" s="23">
        <v>66</v>
      </c>
    </row>
    <row r="7" spans="1:12" x14ac:dyDescent="0.25">
      <c r="A7" s="21" t="s">
        <v>21</v>
      </c>
      <c r="B7" s="22">
        <v>2</v>
      </c>
      <c r="C7" s="22">
        <v>4</v>
      </c>
      <c r="D7" s="22">
        <v>4</v>
      </c>
      <c r="E7" s="22">
        <v>5</v>
      </c>
      <c r="F7" s="22">
        <v>2</v>
      </c>
      <c r="G7" s="22">
        <v>5</v>
      </c>
      <c r="H7" s="22">
        <v>4</v>
      </c>
      <c r="I7" s="22">
        <v>4</v>
      </c>
      <c r="J7" s="22">
        <v>2</v>
      </c>
      <c r="K7" s="22">
        <v>3</v>
      </c>
      <c r="L7" s="23">
        <v>35</v>
      </c>
    </row>
    <row r="8" spans="1:12" x14ac:dyDescent="0.25">
      <c r="A8" s="21" t="s">
        <v>23</v>
      </c>
      <c r="B8" s="22">
        <v>1</v>
      </c>
      <c r="C8" s="22">
        <v>3</v>
      </c>
      <c r="D8" s="22">
        <v>1</v>
      </c>
      <c r="E8" s="22">
        <v>5</v>
      </c>
      <c r="F8" s="22">
        <v>2</v>
      </c>
      <c r="G8" s="22"/>
      <c r="H8" s="22"/>
      <c r="I8" s="22"/>
      <c r="J8" s="22">
        <v>1</v>
      </c>
      <c r="K8" s="22">
        <v>2</v>
      </c>
      <c r="L8" s="22">
        <v>15</v>
      </c>
    </row>
    <row r="9" spans="1:12" x14ac:dyDescent="0.25">
      <c r="A9" s="21" t="s">
        <v>22</v>
      </c>
      <c r="B9" s="22">
        <v>3</v>
      </c>
      <c r="C9" s="22">
        <v>3</v>
      </c>
      <c r="D9" s="22">
        <v>1</v>
      </c>
      <c r="E9" s="22">
        <v>2</v>
      </c>
      <c r="F9" s="22"/>
      <c r="G9" s="22">
        <v>1</v>
      </c>
      <c r="H9" s="22"/>
      <c r="I9" s="22">
        <v>1</v>
      </c>
      <c r="J9" s="22">
        <v>1</v>
      </c>
      <c r="K9" s="22">
        <v>1</v>
      </c>
      <c r="L9" s="22">
        <v>13</v>
      </c>
    </row>
    <row r="10" spans="1:12" x14ac:dyDescent="0.25">
      <c r="A10" s="21" t="s">
        <v>24</v>
      </c>
      <c r="B10" s="22">
        <v>3</v>
      </c>
      <c r="C10" s="22"/>
      <c r="D10" s="22">
        <v>2</v>
      </c>
      <c r="E10" s="22">
        <v>1</v>
      </c>
      <c r="F10" s="22"/>
      <c r="G10" s="22"/>
      <c r="H10" s="22"/>
      <c r="I10" s="22">
        <v>1</v>
      </c>
      <c r="J10" s="22">
        <v>1</v>
      </c>
      <c r="K10" s="22"/>
      <c r="L10" s="22">
        <v>8</v>
      </c>
    </row>
    <row r="11" spans="1:12" x14ac:dyDescent="0.25">
      <c r="A11" s="21" t="s">
        <v>20</v>
      </c>
      <c r="B11" s="22"/>
      <c r="C11" s="22"/>
      <c r="D11" s="22"/>
      <c r="E11" s="22">
        <v>1</v>
      </c>
      <c r="F11" s="22">
        <v>1</v>
      </c>
      <c r="G11" s="22">
        <v>1</v>
      </c>
      <c r="H11" s="22"/>
      <c r="I11" s="22"/>
      <c r="J11" s="22"/>
      <c r="K11" s="22">
        <v>1</v>
      </c>
      <c r="L11" s="22">
        <v>4</v>
      </c>
    </row>
    <row r="12" spans="1:12" x14ac:dyDescent="0.25">
      <c r="A12" s="21" t="s">
        <v>19</v>
      </c>
      <c r="B12" s="22"/>
      <c r="C12" s="22"/>
      <c r="D12" s="22"/>
      <c r="E12" s="22"/>
      <c r="F12" s="22"/>
      <c r="G12" s="22">
        <v>3</v>
      </c>
      <c r="H12" s="22"/>
      <c r="I12" s="22"/>
      <c r="J12" s="22">
        <v>1</v>
      </c>
      <c r="K12" s="22"/>
      <c r="L12" s="22">
        <v>4</v>
      </c>
    </row>
    <row r="13" spans="1:12" x14ac:dyDescent="0.25">
      <c r="A13" s="21" t="s">
        <v>27</v>
      </c>
      <c r="B13" s="22"/>
      <c r="C13" s="22"/>
      <c r="D13" s="22"/>
      <c r="E13" s="22">
        <v>1</v>
      </c>
      <c r="F13" s="22"/>
      <c r="G13" s="22">
        <v>1</v>
      </c>
      <c r="H13" s="22"/>
      <c r="I13" s="22"/>
      <c r="J13" s="22"/>
      <c r="K13" s="22"/>
      <c r="L13" s="22">
        <v>2</v>
      </c>
    </row>
    <row r="14" spans="1:12" x14ac:dyDescent="0.25">
      <c r="A14" s="21" t="s">
        <v>26</v>
      </c>
      <c r="B14" s="22"/>
      <c r="C14" s="22"/>
      <c r="D14" s="22"/>
      <c r="E14" s="22">
        <v>1</v>
      </c>
      <c r="F14" s="22"/>
      <c r="G14" s="22"/>
      <c r="H14" s="22"/>
      <c r="I14" s="22"/>
      <c r="J14" s="22"/>
      <c r="K14" s="22"/>
      <c r="L14" s="22">
        <v>1</v>
      </c>
    </row>
    <row r="15" spans="1:12" x14ac:dyDescent="0.25">
      <c r="A15" s="21" t="s">
        <v>39</v>
      </c>
      <c r="B15" s="22">
        <v>13</v>
      </c>
      <c r="C15" s="23">
        <v>27</v>
      </c>
      <c r="D15" s="23">
        <v>67</v>
      </c>
      <c r="E15" s="23">
        <v>37</v>
      </c>
      <c r="F15" s="22">
        <v>7</v>
      </c>
      <c r="G15" s="22">
        <v>15</v>
      </c>
      <c r="H15" s="22">
        <v>5</v>
      </c>
      <c r="I15" s="22">
        <v>10</v>
      </c>
      <c r="J15" s="23">
        <v>26</v>
      </c>
      <c r="K15" s="22">
        <v>13</v>
      </c>
      <c r="L15" s="22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D13"/>
  <sheetViews>
    <sheetView zoomScale="107" zoomScaleNormal="107" workbookViewId="0">
      <selection activeCell="P30" sqref="P30"/>
    </sheetView>
  </sheetViews>
  <sheetFormatPr defaultRowHeight="15" x14ac:dyDescent="0.25"/>
  <sheetData>
    <row r="1" spans="1:4" x14ac:dyDescent="0.25">
      <c r="B1" s="4" t="s">
        <v>7</v>
      </c>
      <c r="C1" s="17">
        <v>0</v>
      </c>
      <c r="D1">
        <v>221</v>
      </c>
    </row>
    <row r="2" spans="1:4" x14ac:dyDescent="0.25">
      <c r="A2" s="6" t="s">
        <v>28</v>
      </c>
      <c r="B2">
        <v>72</v>
      </c>
      <c r="C2" s="17">
        <f t="shared" ref="C2:C11" si="0">C1 + B2/$D$1</f>
        <v>0.32579185520361992</v>
      </c>
    </row>
    <row r="3" spans="1:4" x14ac:dyDescent="0.25">
      <c r="A3" s="5" t="s">
        <v>25</v>
      </c>
      <c r="B3">
        <v>66</v>
      </c>
      <c r="C3" s="17">
        <f t="shared" si="0"/>
        <v>0.6244343891402715</v>
      </c>
    </row>
    <row r="4" spans="1:4" x14ac:dyDescent="0.25">
      <c r="A4" s="5" t="s">
        <v>21</v>
      </c>
      <c r="B4">
        <v>35</v>
      </c>
      <c r="C4" s="17">
        <f t="shared" si="0"/>
        <v>0.78280542986425339</v>
      </c>
    </row>
    <row r="5" spans="1:4" x14ac:dyDescent="0.25">
      <c r="A5" s="6" t="s">
        <v>23</v>
      </c>
      <c r="B5">
        <v>15</v>
      </c>
      <c r="C5" s="17">
        <f t="shared" si="0"/>
        <v>0.85067873303167418</v>
      </c>
    </row>
    <row r="6" spans="1:4" x14ac:dyDescent="0.25">
      <c r="A6" s="5" t="s">
        <v>22</v>
      </c>
      <c r="B6">
        <v>13</v>
      </c>
      <c r="C6" s="17">
        <f t="shared" si="0"/>
        <v>0.9095022624434389</v>
      </c>
    </row>
    <row r="7" spans="1:4" x14ac:dyDescent="0.25">
      <c r="A7" s="5" t="s">
        <v>24</v>
      </c>
      <c r="B7">
        <v>8</v>
      </c>
      <c r="C7" s="17">
        <f t="shared" si="0"/>
        <v>0.94570135746606332</v>
      </c>
    </row>
    <row r="8" spans="1:4" x14ac:dyDescent="0.25">
      <c r="A8" s="6" t="s">
        <v>19</v>
      </c>
      <c r="B8">
        <v>4</v>
      </c>
      <c r="C8" s="17">
        <f t="shared" si="0"/>
        <v>0.96380090497737558</v>
      </c>
    </row>
    <row r="9" spans="1:4" x14ac:dyDescent="0.25">
      <c r="A9" s="5" t="s">
        <v>20</v>
      </c>
      <c r="B9">
        <v>4</v>
      </c>
      <c r="C9" s="17">
        <f t="shared" si="0"/>
        <v>0.98190045248868785</v>
      </c>
    </row>
    <row r="10" spans="1:4" x14ac:dyDescent="0.25">
      <c r="A10" s="5" t="s">
        <v>27</v>
      </c>
      <c r="B10">
        <v>2</v>
      </c>
      <c r="C10" s="17">
        <f t="shared" si="0"/>
        <v>0.99095022624434392</v>
      </c>
    </row>
    <row r="11" spans="1:4" x14ac:dyDescent="0.25">
      <c r="A11" s="5" t="s">
        <v>44</v>
      </c>
      <c r="B11">
        <f>SUM(B12:B14)</f>
        <v>2</v>
      </c>
      <c r="C11" s="17">
        <f t="shared" si="0"/>
        <v>1</v>
      </c>
    </row>
    <row r="12" spans="1:4" x14ac:dyDescent="0.25">
      <c r="A12" s="4" t="s">
        <v>7</v>
      </c>
      <c r="B12">
        <v>1</v>
      </c>
    </row>
    <row r="13" spans="1:4" x14ac:dyDescent="0.25">
      <c r="A13" s="6" t="s">
        <v>26</v>
      </c>
      <c r="B13">
        <v>1</v>
      </c>
    </row>
  </sheetData>
  <sortState ref="A2:B12">
    <sortCondition descending="1" ref="B2"/>
  </sortState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D11"/>
  <sheetViews>
    <sheetView zoomScale="107" zoomScaleNormal="107" workbookViewId="0"/>
  </sheetViews>
  <sheetFormatPr defaultRowHeight="15" x14ac:dyDescent="0.25"/>
  <sheetData>
    <row r="1" spans="1:4" x14ac:dyDescent="0.25">
      <c r="B1" s="5" t="s">
        <v>10</v>
      </c>
      <c r="C1" s="17">
        <v>0</v>
      </c>
      <c r="D1">
        <v>220</v>
      </c>
    </row>
    <row r="2" spans="1:4" x14ac:dyDescent="0.25">
      <c r="A2" s="5" t="s">
        <v>10</v>
      </c>
      <c r="B2">
        <v>67</v>
      </c>
      <c r="C2" s="17">
        <f t="shared" ref="C2:C11" si="0">C1 + B2/$D$1</f>
        <v>0.30454545454545456</v>
      </c>
    </row>
    <row r="3" spans="1:4" x14ac:dyDescent="0.25">
      <c r="A3" s="6" t="s">
        <v>11</v>
      </c>
      <c r="B3">
        <v>37</v>
      </c>
      <c r="C3" s="17">
        <f t="shared" si="0"/>
        <v>0.47272727272727277</v>
      </c>
    </row>
    <row r="4" spans="1:4" x14ac:dyDescent="0.25">
      <c r="A4" s="6" t="s">
        <v>9</v>
      </c>
      <c r="B4">
        <v>27</v>
      </c>
      <c r="C4" s="17">
        <f t="shared" si="0"/>
        <v>0.59545454545454546</v>
      </c>
    </row>
    <row r="5" spans="1:4" x14ac:dyDescent="0.25">
      <c r="A5" s="5" t="s">
        <v>16</v>
      </c>
      <c r="B5">
        <v>26</v>
      </c>
      <c r="C5" s="17">
        <f t="shared" si="0"/>
        <v>0.71363636363636362</v>
      </c>
    </row>
    <row r="6" spans="1:4" x14ac:dyDescent="0.25">
      <c r="A6" s="5" t="s">
        <v>13</v>
      </c>
      <c r="B6">
        <v>15</v>
      </c>
      <c r="C6" s="17">
        <f t="shared" si="0"/>
        <v>0.78181818181818175</v>
      </c>
    </row>
    <row r="7" spans="1:4" x14ac:dyDescent="0.25">
      <c r="A7" s="5" t="s">
        <v>8</v>
      </c>
      <c r="B7">
        <v>13</v>
      </c>
      <c r="C7" s="17">
        <f t="shared" si="0"/>
        <v>0.84090909090909083</v>
      </c>
    </row>
    <row r="8" spans="1:4" x14ac:dyDescent="0.25">
      <c r="A8" s="5" t="s">
        <v>17</v>
      </c>
      <c r="B8">
        <v>13</v>
      </c>
      <c r="C8" s="17">
        <f t="shared" si="0"/>
        <v>0.89999999999999991</v>
      </c>
    </row>
    <row r="9" spans="1:4" x14ac:dyDescent="0.25">
      <c r="A9" s="6" t="s">
        <v>15</v>
      </c>
      <c r="B9">
        <v>10</v>
      </c>
      <c r="C9" s="17">
        <f t="shared" si="0"/>
        <v>0.94545454545454533</v>
      </c>
    </row>
    <row r="10" spans="1:4" x14ac:dyDescent="0.25">
      <c r="A10" s="6" t="s">
        <v>12</v>
      </c>
      <c r="B10">
        <v>7</v>
      </c>
      <c r="C10" s="17">
        <f t="shared" si="0"/>
        <v>0.97727272727272718</v>
      </c>
    </row>
    <row r="11" spans="1:4" x14ac:dyDescent="0.25">
      <c r="A11" s="6" t="s">
        <v>14</v>
      </c>
      <c r="B11">
        <v>5</v>
      </c>
      <c r="C11" s="17">
        <f t="shared" si="0"/>
        <v>0.99999999999999989</v>
      </c>
    </row>
  </sheetData>
  <sortState ref="A2:B11">
    <sortCondition descending="1" ref="B2"/>
  </sortState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R52"/>
  <sheetViews>
    <sheetView zoomScale="113" zoomScaleNormal="113" workbookViewId="0">
      <selection activeCell="C1" sqref="C1:R36"/>
    </sheetView>
  </sheetViews>
  <sheetFormatPr defaultRowHeight="15" x14ac:dyDescent="0.25"/>
  <cols>
    <col min="1" max="1" width="9.140625" customWidth="1"/>
    <col min="2" max="20" width="7.140625" customWidth="1"/>
  </cols>
  <sheetData>
    <row r="1" spans="1:18" ht="14.1" customHeight="1" x14ac:dyDescent="0.25">
      <c r="A1" s="13" t="s">
        <v>42</v>
      </c>
      <c r="B1" s="15" t="s">
        <v>43</v>
      </c>
      <c r="C1" s="7" t="s">
        <v>31</v>
      </c>
      <c r="D1" s="7" t="s">
        <v>32</v>
      </c>
      <c r="E1" s="7" t="s">
        <v>33</v>
      </c>
      <c r="F1" s="7" t="s">
        <v>34</v>
      </c>
      <c r="G1" s="7" t="s">
        <v>35</v>
      </c>
      <c r="H1" s="7" t="s">
        <v>36</v>
      </c>
      <c r="I1" s="7" t="s">
        <v>37</v>
      </c>
      <c r="J1" t="s">
        <v>29</v>
      </c>
      <c r="K1" s="7" t="s">
        <v>30</v>
      </c>
      <c r="L1" s="7" t="s">
        <v>31</v>
      </c>
      <c r="M1" s="7" t="s">
        <v>32</v>
      </c>
      <c r="N1" s="7" t="s">
        <v>33</v>
      </c>
      <c r="O1" s="7" t="s">
        <v>34</v>
      </c>
      <c r="P1" s="7" t="s">
        <v>35</v>
      </c>
      <c r="Q1" s="7" t="s">
        <v>36</v>
      </c>
      <c r="R1" s="7" t="s">
        <v>37</v>
      </c>
    </row>
    <row r="2" spans="1:18" ht="14.1" customHeight="1" x14ac:dyDescent="0.25">
      <c r="A2" s="14">
        <v>42917</v>
      </c>
      <c r="B2" s="7">
        <v>12</v>
      </c>
      <c r="C2" s="7">
        <f t="shared" ref="C2:C33" ca="1" si="0">F2+2.66*O2</f>
        <v>31.149696969696969</v>
      </c>
      <c r="D2" s="7">
        <f t="shared" ref="D2:D33" ca="1" si="1">F2+(2/3)*2.66*O2</f>
        <v>26.877575757575755</v>
      </c>
      <c r="E2" s="7">
        <f t="shared" ref="E2:E33" ca="1" si="2">F2+(1/3)*2.66*O2</f>
        <v>22.605454545454545</v>
      </c>
      <c r="F2" s="7">
        <f t="shared" ref="F2:F33" si="3">AVERAGE($B$2:$B$13)</f>
        <v>18.333333333333332</v>
      </c>
      <c r="G2" s="7">
        <f t="shared" ref="G2:G33" ca="1" si="4">F2-(1/3)*2.66*O2</f>
        <v>14.061212121212119</v>
      </c>
      <c r="H2" s="7">
        <f t="shared" ref="H2:H33" ca="1" si="5">F2-(2/3)*2.66*O2</f>
        <v>9.7890909090909073</v>
      </c>
      <c r="I2" s="7">
        <f t="shared" ref="I2:I33" ca="1" si="6">F2-2.66*O2</f>
        <v>5.516969696969694</v>
      </c>
      <c r="J2">
        <f>B2</f>
        <v>12</v>
      </c>
      <c r="K2" s="7"/>
      <c r="L2" s="7"/>
      <c r="M2" s="7"/>
      <c r="N2" s="7"/>
      <c r="O2" s="7">
        <f t="shared" ref="O2:O33" ca="1" si="7">AVERAGE($K$2:$K$13)</f>
        <v>4.8181818181818183</v>
      </c>
      <c r="P2" s="7"/>
      <c r="Q2" s="7"/>
      <c r="R2" s="7"/>
    </row>
    <row r="3" spans="1:18" ht="14.1" customHeight="1" x14ac:dyDescent="0.25">
      <c r="A3" s="14">
        <v>42948</v>
      </c>
      <c r="B3" s="7">
        <v>21</v>
      </c>
      <c r="C3" s="7">
        <f t="shared" ca="1" si="0"/>
        <v>31.149696969696969</v>
      </c>
      <c r="D3" s="7">
        <f t="shared" ca="1" si="1"/>
        <v>26.877575757575755</v>
      </c>
      <c r="E3" s="7">
        <f t="shared" ca="1" si="2"/>
        <v>22.605454545454545</v>
      </c>
      <c r="F3" s="7">
        <f t="shared" si="3"/>
        <v>18.333333333333332</v>
      </c>
      <c r="G3" s="7">
        <f t="shared" ca="1" si="4"/>
        <v>14.061212121212119</v>
      </c>
      <c r="H3" s="7">
        <f t="shared" ca="1" si="5"/>
        <v>9.7890909090909073</v>
      </c>
      <c r="I3" s="7">
        <f t="shared" ca="1" si="6"/>
        <v>5.516969696969694</v>
      </c>
      <c r="J3">
        <f t="shared" ref="J3:J33" ca="1" si="8">IF(ISBLANK(B3),OFFSET(J3,-1,0,1,1),B3)</f>
        <v>21</v>
      </c>
      <c r="K3" s="7">
        <f t="shared" ref="K3:K33" ca="1" si="9">IF(OR(OFFSET(K3,-1,-9,1,1)="",OFFSET(K3,0,-9,1,1)=""),"",IF(ISERROR(ABS(B3-OFFSET(K3,-1,-1,1,1))),"",ABS(B3-OFFSET(K3,-1,-1,1,1))))</f>
        <v>9</v>
      </c>
      <c r="L3" s="7">
        <f t="shared" ref="L3:L33" ca="1" si="10">3.267*O3</f>
        <v>15.741</v>
      </c>
      <c r="M3" s="7">
        <f t="shared" ref="M3:M33" ca="1" si="11">(2/3)*(L3-O3)+O3</f>
        <v>12.100060606060605</v>
      </c>
      <c r="N3" s="7">
        <f t="shared" ref="N3:N33" ca="1" si="12">(1/3)*(L3-O3)+O3</f>
        <v>8.4591212121212109</v>
      </c>
      <c r="O3" s="7">
        <f t="shared" ca="1" si="7"/>
        <v>4.8181818181818183</v>
      </c>
      <c r="P3" s="7">
        <f t="shared" ref="P3:P33" ca="1" si="13">(MAX(O3-(1/3)*(L3-O3),0))</f>
        <v>1.1772424242424249</v>
      </c>
      <c r="Q3" s="7">
        <f t="shared" ref="Q3:Q33" ca="1" si="14">MAX(O3-(2/3)*(L3-O3),0)</f>
        <v>0</v>
      </c>
      <c r="R3" s="7">
        <v>0</v>
      </c>
    </row>
    <row r="4" spans="1:18" ht="14.1" customHeight="1" x14ac:dyDescent="0.25">
      <c r="A4" s="14">
        <v>42979</v>
      </c>
      <c r="B4" s="7">
        <v>12</v>
      </c>
      <c r="C4" s="7">
        <f t="shared" ca="1" si="0"/>
        <v>31.149696969696969</v>
      </c>
      <c r="D4" s="7">
        <f t="shared" ca="1" si="1"/>
        <v>26.877575757575755</v>
      </c>
      <c r="E4" s="7">
        <f t="shared" ca="1" si="2"/>
        <v>22.605454545454545</v>
      </c>
      <c r="F4" s="7">
        <f t="shared" si="3"/>
        <v>18.333333333333332</v>
      </c>
      <c r="G4" s="7">
        <f t="shared" ca="1" si="4"/>
        <v>14.061212121212119</v>
      </c>
      <c r="H4" s="7">
        <f t="shared" ca="1" si="5"/>
        <v>9.7890909090909073</v>
      </c>
      <c r="I4" s="7">
        <f t="shared" ca="1" si="6"/>
        <v>5.516969696969694</v>
      </c>
      <c r="J4">
        <f t="shared" ca="1" si="8"/>
        <v>12</v>
      </c>
      <c r="K4" s="7">
        <f t="shared" ca="1" si="9"/>
        <v>9</v>
      </c>
      <c r="L4" s="7">
        <f t="shared" ca="1" si="10"/>
        <v>15.741</v>
      </c>
      <c r="M4" s="7">
        <f t="shared" ca="1" si="11"/>
        <v>12.100060606060605</v>
      </c>
      <c r="N4" s="7">
        <f t="shared" ca="1" si="12"/>
        <v>8.4591212121212109</v>
      </c>
      <c r="O4" s="7">
        <f t="shared" ca="1" si="7"/>
        <v>4.8181818181818183</v>
      </c>
      <c r="P4" s="7">
        <f t="shared" ca="1" si="13"/>
        <v>1.1772424242424249</v>
      </c>
      <c r="Q4" s="7">
        <f t="shared" ca="1" si="14"/>
        <v>0</v>
      </c>
      <c r="R4" s="7">
        <v>0</v>
      </c>
    </row>
    <row r="5" spans="1:18" ht="14.1" customHeight="1" x14ac:dyDescent="0.25">
      <c r="A5" s="14">
        <v>43009</v>
      </c>
      <c r="B5" s="7">
        <v>19</v>
      </c>
      <c r="C5" s="7">
        <f t="shared" ca="1" si="0"/>
        <v>31.149696969696969</v>
      </c>
      <c r="D5" s="7">
        <f t="shared" ca="1" si="1"/>
        <v>26.877575757575755</v>
      </c>
      <c r="E5" s="7">
        <f t="shared" ca="1" si="2"/>
        <v>22.605454545454545</v>
      </c>
      <c r="F5" s="7">
        <f t="shared" si="3"/>
        <v>18.333333333333332</v>
      </c>
      <c r="G5" s="7">
        <f t="shared" ca="1" si="4"/>
        <v>14.061212121212119</v>
      </c>
      <c r="H5" s="7">
        <f t="shared" ca="1" si="5"/>
        <v>9.7890909090909073</v>
      </c>
      <c r="I5" s="7">
        <f t="shared" ca="1" si="6"/>
        <v>5.516969696969694</v>
      </c>
      <c r="J5">
        <f t="shared" ca="1" si="8"/>
        <v>19</v>
      </c>
      <c r="K5" s="7">
        <f t="shared" ca="1" si="9"/>
        <v>7</v>
      </c>
      <c r="L5" s="7">
        <f t="shared" ca="1" si="10"/>
        <v>15.741</v>
      </c>
      <c r="M5" s="7">
        <f t="shared" ca="1" si="11"/>
        <v>12.100060606060605</v>
      </c>
      <c r="N5" s="7">
        <f t="shared" ca="1" si="12"/>
        <v>8.4591212121212109</v>
      </c>
      <c r="O5" s="7">
        <f t="shared" ca="1" si="7"/>
        <v>4.8181818181818183</v>
      </c>
      <c r="P5" s="7">
        <f t="shared" ca="1" si="13"/>
        <v>1.1772424242424249</v>
      </c>
      <c r="Q5" s="7">
        <f t="shared" ca="1" si="14"/>
        <v>0</v>
      </c>
      <c r="R5" s="7">
        <v>0</v>
      </c>
    </row>
    <row r="6" spans="1:18" ht="14.1" customHeight="1" x14ac:dyDescent="0.25">
      <c r="A6" s="14">
        <v>43040</v>
      </c>
      <c r="B6" s="7">
        <v>16</v>
      </c>
      <c r="C6" s="7">
        <f t="shared" ca="1" si="0"/>
        <v>31.149696969696969</v>
      </c>
      <c r="D6" s="7">
        <f t="shared" ca="1" si="1"/>
        <v>26.877575757575755</v>
      </c>
      <c r="E6" s="7">
        <f t="shared" ca="1" si="2"/>
        <v>22.605454545454545</v>
      </c>
      <c r="F6" s="7">
        <f t="shared" si="3"/>
        <v>18.333333333333332</v>
      </c>
      <c r="G6" s="7">
        <f t="shared" ca="1" si="4"/>
        <v>14.061212121212119</v>
      </c>
      <c r="H6" s="7">
        <f t="shared" ca="1" si="5"/>
        <v>9.7890909090909073</v>
      </c>
      <c r="I6" s="7">
        <f t="shared" ca="1" si="6"/>
        <v>5.516969696969694</v>
      </c>
      <c r="J6">
        <f t="shared" ca="1" si="8"/>
        <v>16</v>
      </c>
      <c r="K6" s="7">
        <f t="shared" ca="1" si="9"/>
        <v>3</v>
      </c>
      <c r="L6" s="7">
        <f t="shared" ca="1" si="10"/>
        <v>15.741</v>
      </c>
      <c r="M6" s="7">
        <f t="shared" ca="1" si="11"/>
        <v>12.100060606060605</v>
      </c>
      <c r="N6" s="7">
        <f t="shared" ca="1" si="12"/>
        <v>8.4591212121212109</v>
      </c>
      <c r="O6" s="7">
        <f t="shared" ca="1" si="7"/>
        <v>4.8181818181818183</v>
      </c>
      <c r="P6" s="7">
        <f t="shared" ca="1" si="13"/>
        <v>1.1772424242424249</v>
      </c>
      <c r="Q6" s="7">
        <f t="shared" ca="1" si="14"/>
        <v>0</v>
      </c>
      <c r="R6" s="7">
        <v>0</v>
      </c>
    </row>
    <row r="7" spans="1:18" ht="14.1" customHeight="1" x14ac:dyDescent="0.25">
      <c r="A7" s="14">
        <v>43070</v>
      </c>
      <c r="B7" s="7">
        <v>17</v>
      </c>
      <c r="C7" s="7">
        <f t="shared" ca="1" si="0"/>
        <v>31.149696969696969</v>
      </c>
      <c r="D7" s="7">
        <f t="shared" ca="1" si="1"/>
        <v>26.877575757575755</v>
      </c>
      <c r="E7" s="7">
        <f t="shared" ca="1" si="2"/>
        <v>22.605454545454545</v>
      </c>
      <c r="F7" s="7">
        <f t="shared" si="3"/>
        <v>18.333333333333332</v>
      </c>
      <c r="G7" s="7">
        <f t="shared" ca="1" si="4"/>
        <v>14.061212121212119</v>
      </c>
      <c r="H7" s="7">
        <f t="shared" ca="1" si="5"/>
        <v>9.7890909090909073</v>
      </c>
      <c r="I7" s="7">
        <f t="shared" ca="1" si="6"/>
        <v>5.516969696969694</v>
      </c>
      <c r="J7">
        <f t="shared" ca="1" si="8"/>
        <v>17</v>
      </c>
      <c r="K7" s="7">
        <f t="shared" ca="1" si="9"/>
        <v>1</v>
      </c>
      <c r="L7" s="7">
        <f t="shared" ca="1" si="10"/>
        <v>15.741</v>
      </c>
      <c r="M7" s="7">
        <f t="shared" ca="1" si="11"/>
        <v>12.100060606060605</v>
      </c>
      <c r="N7" s="7">
        <f t="shared" ca="1" si="12"/>
        <v>8.4591212121212109</v>
      </c>
      <c r="O7" s="7">
        <f t="shared" ca="1" si="7"/>
        <v>4.8181818181818183</v>
      </c>
      <c r="P7" s="7">
        <f t="shared" ca="1" si="13"/>
        <v>1.1772424242424249</v>
      </c>
      <c r="Q7" s="7">
        <f t="shared" ca="1" si="14"/>
        <v>0</v>
      </c>
      <c r="R7" s="7">
        <v>0</v>
      </c>
    </row>
    <row r="8" spans="1:18" ht="14.1" customHeight="1" x14ac:dyDescent="0.25">
      <c r="A8" s="14">
        <v>43101</v>
      </c>
      <c r="B8" s="7">
        <v>22</v>
      </c>
      <c r="C8" s="7">
        <f t="shared" ca="1" si="0"/>
        <v>31.149696969696969</v>
      </c>
      <c r="D8" s="7">
        <f t="shared" ca="1" si="1"/>
        <v>26.877575757575755</v>
      </c>
      <c r="E8" s="7">
        <f t="shared" ca="1" si="2"/>
        <v>22.605454545454545</v>
      </c>
      <c r="F8" s="7">
        <f t="shared" si="3"/>
        <v>18.333333333333332</v>
      </c>
      <c r="G8" s="7">
        <f t="shared" ca="1" si="4"/>
        <v>14.061212121212119</v>
      </c>
      <c r="H8" s="7">
        <f t="shared" ca="1" si="5"/>
        <v>9.7890909090909073</v>
      </c>
      <c r="I8" s="7">
        <f t="shared" ca="1" si="6"/>
        <v>5.516969696969694</v>
      </c>
      <c r="J8">
        <f t="shared" ca="1" si="8"/>
        <v>22</v>
      </c>
      <c r="K8" s="7">
        <f t="shared" ca="1" si="9"/>
        <v>5</v>
      </c>
      <c r="L8" s="7">
        <f t="shared" ca="1" si="10"/>
        <v>15.741</v>
      </c>
      <c r="M8" s="7">
        <f t="shared" ca="1" si="11"/>
        <v>12.100060606060605</v>
      </c>
      <c r="N8" s="7">
        <f t="shared" ca="1" si="12"/>
        <v>8.4591212121212109</v>
      </c>
      <c r="O8" s="7">
        <f t="shared" ca="1" si="7"/>
        <v>4.8181818181818183</v>
      </c>
      <c r="P8" s="7">
        <f t="shared" ca="1" si="13"/>
        <v>1.1772424242424249</v>
      </c>
      <c r="Q8" s="7">
        <f t="shared" ca="1" si="14"/>
        <v>0</v>
      </c>
      <c r="R8" s="7">
        <v>0</v>
      </c>
    </row>
    <row r="9" spans="1:18" ht="14.1" customHeight="1" x14ac:dyDescent="0.25">
      <c r="A9" s="14">
        <v>43132</v>
      </c>
      <c r="B9" s="7">
        <v>21</v>
      </c>
      <c r="C9" s="7">
        <f t="shared" ca="1" si="0"/>
        <v>31.149696969696969</v>
      </c>
      <c r="D9" s="7">
        <f t="shared" ca="1" si="1"/>
        <v>26.877575757575755</v>
      </c>
      <c r="E9" s="7">
        <f t="shared" ca="1" si="2"/>
        <v>22.605454545454545</v>
      </c>
      <c r="F9" s="7">
        <f t="shared" si="3"/>
        <v>18.333333333333332</v>
      </c>
      <c r="G9" s="7">
        <f t="shared" ca="1" si="4"/>
        <v>14.061212121212119</v>
      </c>
      <c r="H9" s="7">
        <f t="shared" ca="1" si="5"/>
        <v>9.7890909090909073</v>
      </c>
      <c r="I9" s="7">
        <f t="shared" ca="1" si="6"/>
        <v>5.516969696969694</v>
      </c>
      <c r="J9">
        <f t="shared" ca="1" si="8"/>
        <v>21</v>
      </c>
      <c r="K9" s="7">
        <f t="shared" ca="1" si="9"/>
        <v>1</v>
      </c>
      <c r="L9" s="7">
        <f t="shared" ca="1" si="10"/>
        <v>15.741</v>
      </c>
      <c r="M9" s="7">
        <f t="shared" ca="1" si="11"/>
        <v>12.100060606060605</v>
      </c>
      <c r="N9" s="7">
        <f t="shared" ca="1" si="12"/>
        <v>8.4591212121212109</v>
      </c>
      <c r="O9" s="7">
        <f t="shared" ca="1" si="7"/>
        <v>4.8181818181818183</v>
      </c>
      <c r="P9" s="7">
        <f t="shared" ca="1" si="13"/>
        <v>1.1772424242424249</v>
      </c>
      <c r="Q9" s="7">
        <f t="shared" ca="1" si="14"/>
        <v>0</v>
      </c>
      <c r="R9" s="7">
        <v>0</v>
      </c>
    </row>
    <row r="10" spans="1:18" ht="14.1" customHeight="1" x14ac:dyDescent="0.25">
      <c r="A10" s="14">
        <v>43160</v>
      </c>
      <c r="B10" s="7">
        <v>16</v>
      </c>
      <c r="C10" s="7">
        <f t="shared" ca="1" si="0"/>
        <v>31.149696969696969</v>
      </c>
      <c r="D10" s="7">
        <f t="shared" ca="1" si="1"/>
        <v>26.877575757575755</v>
      </c>
      <c r="E10" s="7">
        <f t="shared" ca="1" si="2"/>
        <v>22.605454545454545</v>
      </c>
      <c r="F10" s="7">
        <f t="shared" si="3"/>
        <v>18.333333333333332</v>
      </c>
      <c r="G10" s="7">
        <f t="shared" ca="1" si="4"/>
        <v>14.061212121212119</v>
      </c>
      <c r="H10" s="7">
        <f t="shared" ca="1" si="5"/>
        <v>9.7890909090909073</v>
      </c>
      <c r="I10" s="7">
        <f t="shared" ca="1" si="6"/>
        <v>5.516969696969694</v>
      </c>
      <c r="J10">
        <f t="shared" ca="1" si="8"/>
        <v>16</v>
      </c>
      <c r="K10" s="7">
        <f t="shared" ca="1" si="9"/>
        <v>5</v>
      </c>
      <c r="L10" s="7">
        <f t="shared" ca="1" si="10"/>
        <v>15.741</v>
      </c>
      <c r="M10" s="7">
        <f t="shared" ca="1" si="11"/>
        <v>12.100060606060605</v>
      </c>
      <c r="N10" s="7">
        <f t="shared" ca="1" si="12"/>
        <v>8.4591212121212109</v>
      </c>
      <c r="O10" s="7">
        <f t="shared" ca="1" si="7"/>
        <v>4.8181818181818183</v>
      </c>
      <c r="P10" s="7">
        <f t="shared" ca="1" si="13"/>
        <v>1.1772424242424249</v>
      </c>
      <c r="Q10" s="7">
        <f t="shared" ca="1" si="14"/>
        <v>0</v>
      </c>
      <c r="R10" s="7">
        <v>0</v>
      </c>
    </row>
    <row r="11" spans="1:18" ht="14.1" customHeight="1" x14ac:dyDescent="0.25">
      <c r="A11" s="14">
        <v>43191</v>
      </c>
      <c r="B11" s="7">
        <v>22</v>
      </c>
      <c r="C11" s="7">
        <f t="shared" ca="1" si="0"/>
        <v>31.149696969696969</v>
      </c>
      <c r="D11" s="7">
        <f t="shared" ca="1" si="1"/>
        <v>26.877575757575755</v>
      </c>
      <c r="E11" s="7">
        <f t="shared" ca="1" si="2"/>
        <v>22.605454545454545</v>
      </c>
      <c r="F11" s="7">
        <f t="shared" si="3"/>
        <v>18.333333333333332</v>
      </c>
      <c r="G11" s="7">
        <f t="shared" ca="1" si="4"/>
        <v>14.061212121212119</v>
      </c>
      <c r="H11" s="7">
        <f t="shared" ca="1" si="5"/>
        <v>9.7890909090909073</v>
      </c>
      <c r="I11" s="7">
        <f t="shared" ca="1" si="6"/>
        <v>5.516969696969694</v>
      </c>
      <c r="J11">
        <f t="shared" ca="1" si="8"/>
        <v>22</v>
      </c>
      <c r="K11" s="7">
        <f t="shared" ca="1" si="9"/>
        <v>6</v>
      </c>
      <c r="L11" s="7">
        <f t="shared" ca="1" si="10"/>
        <v>15.741</v>
      </c>
      <c r="M11" s="7">
        <f t="shared" ca="1" si="11"/>
        <v>12.100060606060605</v>
      </c>
      <c r="N11" s="7">
        <f t="shared" ca="1" si="12"/>
        <v>8.4591212121212109</v>
      </c>
      <c r="O11" s="7">
        <f t="shared" ca="1" si="7"/>
        <v>4.8181818181818183</v>
      </c>
      <c r="P11" s="7">
        <f t="shared" ca="1" si="13"/>
        <v>1.1772424242424249</v>
      </c>
      <c r="Q11" s="7">
        <f t="shared" ca="1" si="14"/>
        <v>0</v>
      </c>
      <c r="R11" s="7">
        <v>0</v>
      </c>
    </row>
    <row r="12" spans="1:18" ht="14.1" customHeight="1" x14ac:dyDescent="0.25">
      <c r="A12" s="14">
        <v>43221</v>
      </c>
      <c r="B12" s="7">
        <v>19</v>
      </c>
      <c r="C12" s="7">
        <f t="shared" ca="1" si="0"/>
        <v>31.149696969696969</v>
      </c>
      <c r="D12" s="7">
        <f t="shared" ca="1" si="1"/>
        <v>26.877575757575755</v>
      </c>
      <c r="E12" s="7">
        <f t="shared" ca="1" si="2"/>
        <v>22.605454545454545</v>
      </c>
      <c r="F12" s="7">
        <f t="shared" si="3"/>
        <v>18.333333333333332</v>
      </c>
      <c r="G12" s="7">
        <f t="shared" ca="1" si="4"/>
        <v>14.061212121212119</v>
      </c>
      <c r="H12" s="7">
        <f t="shared" ca="1" si="5"/>
        <v>9.7890909090909073</v>
      </c>
      <c r="I12" s="7">
        <f t="shared" ca="1" si="6"/>
        <v>5.516969696969694</v>
      </c>
      <c r="J12">
        <f t="shared" ca="1" si="8"/>
        <v>19</v>
      </c>
      <c r="K12" s="7">
        <f t="shared" ca="1" si="9"/>
        <v>3</v>
      </c>
      <c r="L12" s="7">
        <f t="shared" ca="1" si="10"/>
        <v>15.741</v>
      </c>
      <c r="M12" s="7">
        <f t="shared" ca="1" si="11"/>
        <v>12.100060606060605</v>
      </c>
      <c r="N12" s="7">
        <f t="shared" ca="1" si="12"/>
        <v>8.4591212121212109</v>
      </c>
      <c r="O12" s="7">
        <f t="shared" ca="1" si="7"/>
        <v>4.8181818181818183</v>
      </c>
      <c r="P12" s="7">
        <f t="shared" ca="1" si="13"/>
        <v>1.1772424242424249</v>
      </c>
      <c r="Q12" s="7">
        <f t="shared" ca="1" si="14"/>
        <v>0</v>
      </c>
      <c r="R12" s="7">
        <v>0</v>
      </c>
    </row>
    <row r="13" spans="1:18" ht="14.1" customHeight="1" x14ac:dyDescent="0.25">
      <c r="A13" s="14">
        <v>43252</v>
      </c>
      <c r="B13" s="7">
        <v>23</v>
      </c>
      <c r="C13" s="7">
        <f t="shared" ca="1" si="0"/>
        <v>31.149696969696969</v>
      </c>
      <c r="D13" s="7">
        <f t="shared" ca="1" si="1"/>
        <v>26.877575757575755</v>
      </c>
      <c r="E13" s="7">
        <f t="shared" ca="1" si="2"/>
        <v>22.605454545454545</v>
      </c>
      <c r="F13" s="7">
        <f t="shared" si="3"/>
        <v>18.333333333333332</v>
      </c>
      <c r="G13" s="7">
        <f t="shared" ca="1" si="4"/>
        <v>14.061212121212119</v>
      </c>
      <c r="H13" s="7">
        <f t="shared" ca="1" si="5"/>
        <v>9.7890909090909073</v>
      </c>
      <c r="I13" s="7">
        <f t="shared" ca="1" si="6"/>
        <v>5.516969696969694</v>
      </c>
      <c r="J13">
        <f t="shared" ca="1" si="8"/>
        <v>23</v>
      </c>
      <c r="K13" s="7">
        <f t="shared" ca="1" si="9"/>
        <v>4</v>
      </c>
      <c r="L13" s="7">
        <f t="shared" ca="1" si="10"/>
        <v>15.741</v>
      </c>
      <c r="M13" s="7">
        <f t="shared" ca="1" si="11"/>
        <v>12.100060606060605</v>
      </c>
      <c r="N13" s="7">
        <f t="shared" ca="1" si="12"/>
        <v>8.4591212121212109</v>
      </c>
      <c r="O13" s="7">
        <f t="shared" ca="1" si="7"/>
        <v>4.8181818181818183</v>
      </c>
      <c r="P13" s="7">
        <f t="shared" ca="1" si="13"/>
        <v>1.1772424242424249</v>
      </c>
      <c r="Q13" s="7">
        <f t="shared" ca="1" si="14"/>
        <v>0</v>
      </c>
      <c r="R13" s="7">
        <v>0</v>
      </c>
    </row>
    <row r="14" spans="1:18" ht="14.1" customHeight="1" x14ac:dyDescent="0.25">
      <c r="B14" s="7"/>
      <c r="C14" s="7">
        <f t="shared" ca="1" si="0"/>
        <v>31.149696969696969</v>
      </c>
      <c r="D14" s="7">
        <f t="shared" ca="1" si="1"/>
        <v>26.877575757575755</v>
      </c>
      <c r="E14" s="7">
        <f t="shared" ca="1" si="2"/>
        <v>22.605454545454545</v>
      </c>
      <c r="F14" s="7">
        <f t="shared" si="3"/>
        <v>18.333333333333332</v>
      </c>
      <c r="G14" s="7">
        <f t="shared" ca="1" si="4"/>
        <v>14.061212121212119</v>
      </c>
      <c r="H14" s="7">
        <f t="shared" ca="1" si="5"/>
        <v>9.7890909090909073</v>
      </c>
      <c r="I14" s="7">
        <f t="shared" ca="1" si="6"/>
        <v>5.516969696969694</v>
      </c>
      <c r="J14">
        <f t="shared" ca="1" si="8"/>
        <v>23</v>
      </c>
      <c r="K14" t="str">
        <f t="shared" ca="1" si="9"/>
        <v/>
      </c>
      <c r="L14">
        <f t="shared" ca="1" si="10"/>
        <v>15.741</v>
      </c>
      <c r="M14">
        <f t="shared" ca="1" si="11"/>
        <v>12.100060606060605</v>
      </c>
      <c r="N14">
        <f t="shared" ca="1" si="12"/>
        <v>8.4591212121212109</v>
      </c>
      <c r="O14" s="7">
        <f t="shared" ca="1" si="7"/>
        <v>4.8181818181818183</v>
      </c>
      <c r="P14">
        <f t="shared" ca="1" si="13"/>
        <v>1.1772424242424249</v>
      </c>
      <c r="Q14">
        <f t="shared" ca="1" si="14"/>
        <v>0</v>
      </c>
      <c r="R14">
        <v>0</v>
      </c>
    </row>
    <row r="15" spans="1:18" ht="14.1" customHeight="1" x14ac:dyDescent="0.25">
      <c r="B15" s="7"/>
      <c r="C15" s="7">
        <f t="shared" ca="1" si="0"/>
        <v>31.149696969696969</v>
      </c>
      <c r="D15" s="7">
        <f t="shared" ca="1" si="1"/>
        <v>26.877575757575755</v>
      </c>
      <c r="E15" s="7">
        <f t="shared" ca="1" si="2"/>
        <v>22.605454545454545</v>
      </c>
      <c r="F15" s="7">
        <f t="shared" si="3"/>
        <v>18.333333333333332</v>
      </c>
      <c r="G15" s="7">
        <f t="shared" ca="1" si="4"/>
        <v>14.061212121212119</v>
      </c>
      <c r="H15" s="7">
        <f t="shared" ca="1" si="5"/>
        <v>9.7890909090909073</v>
      </c>
      <c r="I15" s="7">
        <f t="shared" ca="1" si="6"/>
        <v>5.516969696969694</v>
      </c>
      <c r="J15">
        <f t="shared" ca="1" si="8"/>
        <v>23</v>
      </c>
      <c r="K15" t="str">
        <f t="shared" ca="1" si="9"/>
        <v/>
      </c>
      <c r="L15">
        <f t="shared" ca="1" si="10"/>
        <v>15.741</v>
      </c>
      <c r="M15">
        <f t="shared" ca="1" si="11"/>
        <v>12.100060606060605</v>
      </c>
      <c r="N15">
        <f t="shared" ca="1" si="12"/>
        <v>8.4591212121212109</v>
      </c>
      <c r="O15" s="7">
        <f t="shared" ca="1" si="7"/>
        <v>4.8181818181818183</v>
      </c>
      <c r="P15">
        <f t="shared" ca="1" si="13"/>
        <v>1.1772424242424249</v>
      </c>
      <c r="Q15">
        <f t="shared" ca="1" si="14"/>
        <v>0</v>
      </c>
      <c r="R15">
        <v>0</v>
      </c>
    </row>
    <row r="16" spans="1:18" ht="14.1" customHeight="1" x14ac:dyDescent="0.25">
      <c r="B16" s="7"/>
      <c r="C16" s="7">
        <f t="shared" ca="1" si="0"/>
        <v>31.149696969696969</v>
      </c>
      <c r="D16" s="7">
        <f t="shared" ca="1" si="1"/>
        <v>26.877575757575755</v>
      </c>
      <c r="E16" s="7">
        <f t="shared" ca="1" si="2"/>
        <v>22.605454545454545</v>
      </c>
      <c r="F16" s="7">
        <f t="shared" si="3"/>
        <v>18.333333333333332</v>
      </c>
      <c r="G16" s="7">
        <f t="shared" ca="1" si="4"/>
        <v>14.061212121212119</v>
      </c>
      <c r="H16" s="7">
        <f t="shared" ca="1" si="5"/>
        <v>9.7890909090909073</v>
      </c>
      <c r="I16" s="7">
        <f t="shared" ca="1" si="6"/>
        <v>5.516969696969694</v>
      </c>
      <c r="J16">
        <f t="shared" ca="1" si="8"/>
        <v>23</v>
      </c>
      <c r="K16" t="str">
        <f t="shared" ca="1" si="9"/>
        <v/>
      </c>
      <c r="L16">
        <f t="shared" ca="1" si="10"/>
        <v>15.741</v>
      </c>
      <c r="M16">
        <f t="shared" ca="1" si="11"/>
        <v>12.100060606060605</v>
      </c>
      <c r="N16">
        <f t="shared" ca="1" si="12"/>
        <v>8.4591212121212109</v>
      </c>
      <c r="O16" s="7">
        <f t="shared" ca="1" si="7"/>
        <v>4.8181818181818183</v>
      </c>
      <c r="P16">
        <f t="shared" ca="1" si="13"/>
        <v>1.1772424242424249</v>
      </c>
      <c r="Q16">
        <f t="shared" ca="1" si="14"/>
        <v>0</v>
      </c>
      <c r="R16">
        <v>0</v>
      </c>
    </row>
    <row r="17" spans="2:18" ht="14.1" customHeight="1" x14ac:dyDescent="0.25">
      <c r="B17" s="7"/>
      <c r="C17" s="7">
        <f t="shared" ca="1" si="0"/>
        <v>31.149696969696969</v>
      </c>
      <c r="D17" s="7">
        <f t="shared" ca="1" si="1"/>
        <v>26.877575757575755</v>
      </c>
      <c r="E17" s="7">
        <f t="shared" ca="1" si="2"/>
        <v>22.605454545454545</v>
      </c>
      <c r="F17" s="7">
        <f t="shared" si="3"/>
        <v>18.333333333333332</v>
      </c>
      <c r="G17" s="7">
        <f t="shared" ca="1" si="4"/>
        <v>14.061212121212119</v>
      </c>
      <c r="H17" s="7">
        <f t="shared" ca="1" si="5"/>
        <v>9.7890909090909073</v>
      </c>
      <c r="I17" s="7">
        <f t="shared" ca="1" si="6"/>
        <v>5.516969696969694</v>
      </c>
      <c r="J17">
        <f t="shared" ca="1" si="8"/>
        <v>23</v>
      </c>
      <c r="K17" t="str">
        <f t="shared" ca="1" si="9"/>
        <v/>
      </c>
      <c r="L17">
        <f t="shared" ca="1" si="10"/>
        <v>15.741</v>
      </c>
      <c r="M17">
        <f t="shared" ca="1" si="11"/>
        <v>12.100060606060605</v>
      </c>
      <c r="N17">
        <f t="shared" ca="1" si="12"/>
        <v>8.4591212121212109</v>
      </c>
      <c r="O17" s="7">
        <f t="shared" ca="1" si="7"/>
        <v>4.8181818181818183</v>
      </c>
      <c r="P17">
        <f t="shared" ca="1" si="13"/>
        <v>1.1772424242424249</v>
      </c>
      <c r="Q17">
        <f t="shared" ca="1" si="14"/>
        <v>0</v>
      </c>
      <c r="R17">
        <v>0</v>
      </c>
    </row>
    <row r="18" spans="2:18" ht="14.1" customHeight="1" x14ac:dyDescent="0.25">
      <c r="B18" s="7"/>
      <c r="C18" s="7">
        <f t="shared" ca="1" si="0"/>
        <v>31.149696969696969</v>
      </c>
      <c r="D18" s="7">
        <f t="shared" ca="1" si="1"/>
        <v>26.877575757575755</v>
      </c>
      <c r="E18" s="7">
        <f t="shared" ca="1" si="2"/>
        <v>22.605454545454545</v>
      </c>
      <c r="F18" s="7">
        <f t="shared" si="3"/>
        <v>18.333333333333332</v>
      </c>
      <c r="G18" s="7">
        <f t="shared" ca="1" si="4"/>
        <v>14.061212121212119</v>
      </c>
      <c r="H18" s="7">
        <f t="shared" ca="1" si="5"/>
        <v>9.7890909090909073</v>
      </c>
      <c r="I18" s="7">
        <f t="shared" ca="1" si="6"/>
        <v>5.516969696969694</v>
      </c>
      <c r="J18">
        <f t="shared" ca="1" si="8"/>
        <v>23</v>
      </c>
      <c r="K18" t="str">
        <f t="shared" ca="1" si="9"/>
        <v/>
      </c>
      <c r="L18">
        <f t="shared" ca="1" si="10"/>
        <v>15.741</v>
      </c>
      <c r="M18">
        <f t="shared" ca="1" si="11"/>
        <v>12.100060606060605</v>
      </c>
      <c r="N18">
        <f t="shared" ca="1" si="12"/>
        <v>8.4591212121212109</v>
      </c>
      <c r="O18" s="7">
        <f t="shared" ca="1" si="7"/>
        <v>4.8181818181818183</v>
      </c>
      <c r="P18">
        <f t="shared" ca="1" si="13"/>
        <v>1.1772424242424249</v>
      </c>
      <c r="Q18">
        <f t="shared" ca="1" si="14"/>
        <v>0</v>
      </c>
      <c r="R18">
        <v>0</v>
      </c>
    </row>
    <row r="19" spans="2:18" ht="14.1" customHeight="1" x14ac:dyDescent="0.25">
      <c r="B19" s="7"/>
      <c r="C19" s="7">
        <f t="shared" ca="1" si="0"/>
        <v>31.149696969696969</v>
      </c>
      <c r="D19" s="7">
        <f t="shared" ca="1" si="1"/>
        <v>26.877575757575755</v>
      </c>
      <c r="E19" s="7">
        <f t="shared" ca="1" si="2"/>
        <v>22.605454545454545</v>
      </c>
      <c r="F19" s="7">
        <f t="shared" si="3"/>
        <v>18.333333333333332</v>
      </c>
      <c r="G19" s="7">
        <f t="shared" ca="1" si="4"/>
        <v>14.061212121212119</v>
      </c>
      <c r="H19" s="7">
        <f t="shared" ca="1" si="5"/>
        <v>9.7890909090909073</v>
      </c>
      <c r="I19" s="7">
        <f t="shared" ca="1" si="6"/>
        <v>5.516969696969694</v>
      </c>
      <c r="J19">
        <f t="shared" ca="1" si="8"/>
        <v>23</v>
      </c>
      <c r="K19" t="str">
        <f t="shared" ca="1" si="9"/>
        <v/>
      </c>
      <c r="L19">
        <f t="shared" ca="1" si="10"/>
        <v>15.741</v>
      </c>
      <c r="M19">
        <f t="shared" ca="1" si="11"/>
        <v>12.100060606060605</v>
      </c>
      <c r="N19">
        <f t="shared" ca="1" si="12"/>
        <v>8.4591212121212109</v>
      </c>
      <c r="O19" s="7">
        <f t="shared" ca="1" si="7"/>
        <v>4.8181818181818183</v>
      </c>
      <c r="P19">
        <f t="shared" ca="1" si="13"/>
        <v>1.1772424242424249</v>
      </c>
      <c r="Q19">
        <f t="shared" ca="1" si="14"/>
        <v>0</v>
      </c>
      <c r="R19">
        <v>0</v>
      </c>
    </row>
    <row r="20" spans="2:18" ht="14.1" customHeight="1" x14ac:dyDescent="0.25">
      <c r="B20" s="7"/>
      <c r="C20" s="7">
        <f t="shared" ca="1" si="0"/>
        <v>31.149696969696969</v>
      </c>
      <c r="D20" s="7">
        <f t="shared" ca="1" si="1"/>
        <v>26.877575757575755</v>
      </c>
      <c r="E20" s="7">
        <f t="shared" ca="1" si="2"/>
        <v>22.605454545454545</v>
      </c>
      <c r="F20" s="7">
        <f t="shared" si="3"/>
        <v>18.333333333333332</v>
      </c>
      <c r="G20" s="7">
        <f t="shared" ca="1" si="4"/>
        <v>14.061212121212119</v>
      </c>
      <c r="H20" s="7">
        <f t="shared" ca="1" si="5"/>
        <v>9.7890909090909073</v>
      </c>
      <c r="I20" s="7">
        <f t="shared" ca="1" si="6"/>
        <v>5.516969696969694</v>
      </c>
      <c r="J20">
        <f t="shared" ca="1" si="8"/>
        <v>23</v>
      </c>
      <c r="K20" t="str">
        <f t="shared" ca="1" si="9"/>
        <v/>
      </c>
      <c r="L20">
        <f t="shared" ca="1" si="10"/>
        <v>15.741</v>
      </c>
      <c r="M20">
        <f t="shared" ca="1" si="11"/>
        <v>12.100060606060605</v>
      </c>
      <c r="N20">
        <f t="shared" ca="1" si="12"/>
        <v>8.4591212121212109</v>
      </c>
      <c r="O20" s="7">
        <f t="shared" ca="1" si="7"/>
        <v>4.8181818181818183</v>
      </c>
      <c r="P20">
        <f t="shared" ca="1" si="13"/>
        <v>1.1772424242424249</v>
      </c>
      <c r="Q20">
        <f t="shared" ca="1" si="14"/>
        <v>0</v>
      </c>
      <c r="R20">
        <v>0</v>
      </c>
    </row>
    <row r="21" spans="2:18" ht="14.1" customHeight="1" x14ac:dyDescent="0.25">
      <c r="B21" s="7"/>
      <c r="C21" s="7">
        <f t="shared" ca="1" si="0"/>
        <v>31.149696969696969</v>
      </c>
      <c r="D21" s="7">
        <f t="shared" ca="1" si="1"/>
        <v>26.877575757575755</v>
      </c>
      <c r="E21" s="7">
        <f t="shared" ca="1" si="2"/>
        <v>22.605454545454545</v>
      </c>
      <c r="F21" s="7">
        <f t="shared" si="3"/>
        <v>18.333333333333332</v>
      </c>
      <c r="G21" s="7">
        <f t="shared" ca="1" si="4"/>
        <v>14.061212121212119</v>
      </c>
      <c r="H21" s="7">
        <f t="shared" ca="1" si="5"/>
        <v>9.7890909090909073</v>
      </c>
      <c r="I21" s="7">
        <f t="shared" ca="1" si="6"/>
        <v>5.516969696969694</v>
      </c>
      <c r="J21">
        <f t="shared" ca="1" si="8"/>
        <v>23</v>
      </c>
      <c r="K21" t="str">
        <f t="shared" ca="1" si="9"/>
        <v/>
      </c>
      <c r="L21">
        <f t="shared" ca="1" si="10"/>
        <v>15.741</v>
      </c>
      <c r="M21">
        <f t="shared" ca="1" si="11"/>
        <v>12.100060606060605</v>
      </c>
      <c r="N21">
        <f t="shared" ca="1" si="12"/>
        <v>8.4591212121212109</v>
      </c>
      <c r="O21" s="7">
        <f t="shared" ca="1" si="7"/>
        <v>4.8181818181818183</v>
      </c>
      <c r="P21">
        <f t="shared" ca="1" si="13"/>
        <v>1.1772424242424249</v>
      </c>
      <c r="Q21">
        <f t="shared" ca="1" si="14"/>
        <v>0</v>
      </c>
      <c r="R21">
        <v>0</v>
      </c>
    </row>
    <row r="22" spans="2:18" ht="14.1" customHeight="1" x14ac:dyDescent="0.25">
      <c r="B22" s="7"/>
      <c r="C22" s="7">
        <f t="shared" ca="1" si="0"/>
        <v>31.149696969696969</v>
      </c>
      <c r="D22" s="7">
        <f t="shared" ca="1" si="1"/>
        <v>26.877575757575755</v>
      </c>
      <c r="E22" s="7">
        <f t="shared" ca="1" si="2"/>
        <v>22.605454545454545</v>
      </c>
      <c r="F22" s="7">
        <f t="shared" si="3"/>
        <v>18.333333333333332</v>
      </c>
      <c r="G22" s="7">
        <f t="shared" ca="1" si="4"/>
        <v>14.061212121212119</v>
      </c>
      <c r="H22" s="7">
        <f t="shared" ca="1" si="5"/>
        <v>9.7890909090909073</v>
      </c>
      <c r="I22" s="7">
        <f t="shared" ca="1" si="6"/>
        <v>5.516969696969694</v>
      </c>
      <c r="J22">
        <f t="shared" ca="1" si="8"/>
        <v>23</v>
      </c>
      <c r="K22" t="str">
        <f t="shared" ca="1" si="9"/>
        <v/>
      </c>
      <c r="L22">
        <f t="shared" ca="1" si="10"/>
        <v>15.741</v>
      </c>
      <c r="M22">
        <f t="shared" ca="1" si="11"/>
        <v>12.100060606060605</v>
      </c>
      <c r="N22">
        <f t="shared" ca="1" si="12"/>
        <v>8.4591212121212109</v>
      </c>
      <c r="O22" s="7">
        <f t="shared" ca="1" si="7"/>
        <v>4.8181818181818183</v>
      </c>
      <c r="P22">
        <f t="shared" ca="1" si="13"/>
        <v>1.1772424242424249</v>
      </c>
      <c r="Q22">
        <f t="shared" ca="1" si="14"/>
        <v>0</v>
      </c>
      <c r="R22">
        <v>0</v>
      </c>
    </row>
    <row r="23" spans="2:18" ht="14.1" customHeight="1" x14ac:dyDescent="0.25">
      <c r="B23" s="7"/>
      <c r="C23" s="7">
        <f t="shared" ca="1" si="0"/>
        <v>31.149696969696969</v>
      </c>
      <c r="D23" s="7">
        <f t="shared" ca="1" si="1"/>
        <v>26.877575757575755</v>
      </c>
      <c r="E23" s="7">
        <f t="shared" ca="1" si="2"/>
        <v>22.605454545454545</v>
      </c>
      <c r="F23" s="7">
        <f t="shared" si="3"/>
        <v>18.333333333333332</v>
      </c>
      <c r="G23" s="7">
        <f t="shared" ca="1" si="4"/>
        <v>14.061212121212119</v>
      </c>
      <c r="H23" s="7">
        <f t="shared" ca="1" si="5"/>
        <v>9.7890909090909073</v>
      </c>
      <c r="I23" s="7">
        <f t="shared" ca="1" si="6"/>
        <v>5.516969696969694</v>
      </c>
      <c r="J23">
        <f t="shared" ca="1" si="8"/>
        <v>23</v>
      </c>
      <c r="K23" t="str">
        <f t="shared" ca="1" si="9"/>
        <v/>
      </c>
      <c r="L23">
        <f t="shared" ca="1" si="10"/>
        <v>15.741</v>
      </c>
      <c r="M23">
        <f t="shared" ca="1" si="11"/>
        <v>12.100060606060605</v>
      </c>
      <c r="N23">
        <f t="shared" ca="1" si="12"/>
        <v>8.4591212121212109</v>
      </c>
      <c r="O23" s="7">
        <f t="shared" ca="1" si="7"/>
        <v>4.8181818181818183</v>
      </c>
      <c r="P23">
        <f t="shared" ca="1" si="13"/>
        <v>1.1772424242424249</v>
      </c>
      <c r="Q23">
        <f t="shared" ca="1" si="14"/>
        <v>0</v>
      </c>
      <c r="R23">
        <v>0</v>
      </c>
    </row>
    <row r="24" spans="2:18" ht="14.1" customHeight="1" x14ac:dyDescent="0.25">
      <c r="B24" s="7"/>
      <c r="C24" s="7">
        <f t="shared" ca="1" si="0"/>
        <v>31.149696969696969</v>
      </c>
      <c r="D24" s="7">
        <f t="shared" ca="1" si="1"/>
        <v>26.877575757575755</v>
      </c>
      <c r="E24" s="7">
        <f t="shared" ca="1" si="2"/>
        <v>22.605454545454545</v>
      </c>
      <c r="F24" s="7">
        <f t="shared" si="3"/>
        <v>18.333333333333332</v>
      </c>
      <c r="G24" s="7">
        <f t="shared" ca="1" si="4"/>
        <v>14.061212121212119</v>
      </c>
      <c r="H24" s="7">
        <f t="shared" ca="1" si="5"/>
        <v>9.7890909090909073</v>
      </c>
      <c r="I24" s="7">
        <f t="shared" ca="1" si="6"/>
        <v>5.516969696969694</v>
      </c>
      <c r="J24">
        <f t="shared" ca="1" si="8"/>
        <v>23</v>
      </c>
      <c r="K24" t="str">
        <f t="shared" ca="1" si="9"/>
        <v/>
      </c>
      <c r="L24">
        <f t="shared" ca="1" si="10"/>
        <v>15.741</v>
      </c>
      <c r="M24">
        <f t="shared" ca="1" si="11"/>
        <v>12.100060606060605</v>
      </c>
      <c r="N24">
        <f t="shared" ca="1" si="12"/>
        <v>8.4591212121212109</v>
      </c>
      <c r="O24" s="7">
        <f t="shared" ca="1" si="7"/>
        <v>4.8181818181818183</v>
      </c>
      <c r="P24">
        <f t="shared" ca="1" si="13"/>
        <v>1.1772424242424249</v>
      </c>
      <c r="Q24">
        <f t="shared" ca="1" si="14"/>
        <v>0</v>
      </c>
      <c r="R24">
        <v>0</v>
      </c>
    </row>
    <row r="25" spans="2:18" ht="14.1" customHeight="1" x14ac:dyDescent="0.25">
      <c r="B25" s="7"/>
      <c r="C25" s="7">
        <f t="shared" ca="1" si="0"/>
        <v>31.149696969696969</v>
      </c>
      <c r="D25" s="7">
        <f t="shared" ca="1" si="1"/>
        <v>26.877575757575755</v>
      </c>
      <c r="E25" s="7">
        <f t="shared" ca="1" si="2"/>
        <v>22.605454545454545</v>
      </c>
      <c r="F25" s="7">
        <f t="shared" si="3"/>
        <v>18.333333333333332</v>
      </c>
      <c r="G25" s="7">
        <f t="shared" ca="1" si="4"/>
        <v>14.061212121212119</v>
      </c>
      <c r="H25" s="7">
        <f t="shared" ca="1" si="5"/>
        <v>9.7890909090909073</v>
      </c>
      <c r="I25" s="7">
        <f t="shared" ca="1" si="6"/>
        <v>5.516969696969694</v>
      </c>
      <c r="J25">
        <f t="shared" ca="1" si="8"/>
        <v>23</v>
      </c>
      <c r="K25" t="str">
        <f t="shared" ca="1" si="9"/>
        <v/>
      </c>
      <c r="L25">
        <f t="shared" ca="1" si="10"/>
        <v>15.741</v>
      </c>
      <c r="M25">
        <f t="shared" ca="1" si="11"/>
        <v>12.100060606060605</v>
      </c>
      <c r="N25">
        <f t="shared" ca="1" si="12"/>
        <v>8.4591212121212109</v>
      </c>
      <c r="O25" s="7">
        <f t="shared" ca="1" si="7"/>
        <v>4.8181818181818183</v>
      </c>
      <c r="P25">
        <f t="shared" ca="1" si="13"/>
        <v>1.1772424242424249</v>
      </c>
      <c r="Q25">
        <f t="shared" ca="1" si="14"/>
        <v>0</v>
      </c>
      <c r="R25">
        <v>0</v>
      </c>
    </row>
    <row r="26" spans="2:18" ht="14.1" customHeight="1" x14ac:dyDescent="0.25">
      <c r="B26" s="7"/>
      <c r="C26" s="7">
        <f t="shared" ca="1" si="0"/>
        <v>31.149696969696969</v>
      </c>
      <c r="D26" s="7">
        <f t="shared" ca="1" si="1"/>
        <v>26.877575757575755</v>
      </c>
      <c r="E26" s="7">
        <f t="shared" ca="1" si="2"/>
        <v>22.605454545454545</v>
      </c>
      <c r="F26" s="7">
        <f t="shared" si="3"/>
        <v>18.333333333333332</v>
      </c>
      <c r="G26" s="7">
        <f t="shared" ca="1" si="4"/>
        <v>14.061212121212119</v>
      </c>
      <c r="H26" s="7">
        <f t="shared" ca="1" si="5"/>
        <v>9.7890909090909073</v>
      </c>
      <c r="I26" s="7">
        <f t="shared" ca="1" si="6"/>
        <v>5.516969696969694</v>
      </c>
      <c r="J26">
        <f t="shared" ca="1" si="8"/>
        <v>23</v>
      </c>
      <c r="K26" t="str">
        <f t="shared" ca="1" si="9"/>
        <v/>
      </c>
      <c r="L26">
        <f t="shared" ca="1" si="10"/>
        <v>15.741</v>
      </c>
      <c r="M26">
        <f t="shared" ca="1" si="11"/>
        <v>12.100060606060605</v>
      </c>
      <c r="N26">
        <f t="shared" ca="1" si="12"/>
        <v>8.4591212121212109</v>
      </c>
      <c r="O26" s="7">
        <f t="shared" ca="1" si="7"/>
        <v>4.8181818181818183</v>
      </c>
      <c r="P26">
        <f t="shared" ca="1" si="13"/>
        <v>1.1772424242424249</v>
      </c>
      <c r="Q26">
        <f t="shared" ca="1" si="14"/>
        <v>0</v>
      </c>
      <c r="R26">
        <v>0</v>
      </c>
    </row>
    <row r="27" spans="2:18" ht="14.1" customHeight="1" x14ac:dyDescent="0.25">
      <c r="B27" s="7"/>
      <c r="C27" s="7">
        <f t="shared" ca="1" si="0"/>
        <v>31.149696969696969</v>
      </c>
      <c r="D27" s="7">
        <f t="shared" ca="1" si="1"/>
        <v>26.877575757575755</v>
      </c>
      <c r="E27" s="7">
        <f t="shared" ca="1" si="2"/>
        <v>22.605454545454545</v>
      </c>
      <c r="F27" s="7">
        <f t="shared" si="3"/>
        <v>18.333333333333332</v>
      </c>
      <c r="G27" s="7">
        <f t="shared" ca="1" si="4"/>
        <v>14.061212121212119</v>
      </c>
      <c r="H27" s="7">
        <f t="shared" ca="1" si="5"/>
        <v>9.7890909090909073</v>
      </c>
      <c r="I27" s="7">
        <f t="shared" ca="1" si="6"/>
        <v>5.516969696969694</v>
      </c>
      <c r="J27">
        <f t="shared" ca="1" si="8"/>
        <v>23</v>
      </c>
      <c r="K27" t="str">
        <f t="shared" ca="1" si="9"/>
        <v/>
      </c>
      <c r="L27">
        <f t="shared" ca="1" si="10"/>
        <v>15.741</v>
      </c>
      <c r="M27">
        <f t="shared" ca="1" si="11"/>
        <v>12.100060606060605</v>
      </c>
      <c r="N27">
        <f t="shared" ca="1" si="12"/>
        <v>8.4591212121212109</v>
      </c>
      <c r="O27" s="7">
        <f t="shared" ca="1" si="7"/>
        <v>4.8181818181818183</v>
      </c>
      <c r="P27">
        <f t="shared" ca="1" si="13"/>
        <v>1.1772424242424249</v>
      </c>
      <c r="Q27">
        <f t="shared" ca="1" si="14"/>
        <v>0</v>
      </c>
      <c r="R27">
        <v>0</v>
      </c>
    </row>
    <row r="28" spans="2:18" ht="14.1" customHeight="1" x14ac:dyDescent="0.25">
      <c r="B28" s="7"/>
      <c r="C28" s="7">
        <f t="shared" ca="1" si="0"/>
        <v>31.149696969696969</v>
      </c>
      <c r="D28" s="7">
        <f t="shared" ca="1" si="1"/>
        <v>26.877575757575755</v>
      </c>
      <c r="E28" s="7">
        <f t="shared" ca="1" si="2"/>
        <v>22.605454545454545</v>
      </c>
      <c r="F28" s="7">
        <f t="shared" si="3"/>
        <v>18.333333333333332</v>
      </c>
      <c r="G28" s="7">
        <f t="shared" ca="1" si="4"/>
        <v>14.061212121212119</v>
      </c>
      <c r="H28" s="7">
        <f t="shared" ca="1" si="5"/>
        <v>9.7890909090909073</v>
      </c>
      <c r="I28" s="7">
        <f t="shared" ca="1" si="6"/>
        <v>5.516969696969694</v>
      </c>
      <c r="J28">
        <f t="shared" ca="1" si="8"/>
        <v>23</v>
      </c>
      <c r="K28" t="str">
        <f t="shared" ca="1" si="9"/>
        <v/>
      </c>
      <c r="L28">
        <f t="shared" ca="1" si="10"/>
        <v>15.741</v>
      </c>
      <c r="M28">
        <f t="shared" ca="1" si="11"/>
        <v>12.100060606060605</v>
      </c>
      <c r="N28">
        <f t="shared" ca="1" si="12"/>
        <v>8.4591212121212109</v>
      </c>
      <c r="O28" s="7">
        <f t="shared" ca="1" si="7"/>
        <v>4.8181818181818183</v>
      </c>
      <c r="P28">
        <f t="shared" ca="1" si="13"/>
        <v>1.1772424242424249</v>
      </c>
      <c r="Q28">
        <f t="shared" ca="1" si="14"/>
        <v>0</v>
      </c>
      <c r="R28">
        <v>0</v>
      </c>
    </row>
    <row r="29" spans="2:18" ht="14.1" customHeight="1" x14ac:dyDescent="0.25">
      <c r="B29" s="7"/>
      <c r="C29" s="7">
        <f t="shared" ca="1" si="0"/>
        <v>31.149696969696969</v>
      </c>
      <c r="D29" s="7">
        <f t="shared" ca="1" si="1"/>
        <v>26.877575757575755</v>
      </c>
      <c r="E29" s="7">
        <f t="shared" ca="1" si="2"/>
        <v>22.605454545454545</v>
      </c>
      <c r="F29" s="7">
        <f t="shared" si="3"/>
        <v>18.333333333333332</v>
      </c>
      <c r="G29" s="7">
        <f t="shared" ca="1" si="4"/>
        <v>14.061212121212119</v>
      </c>
      <c r="H29" s="7">
        <f t="shared" ca="1" si="5"/>
        <v>9.7890909090909073</v>
      </c>
      <c r="I29" s="7">
        <f t="shared" ca="1" si="6"/>
        <v>5.516969696969694</v>
      </c>
      <c r="J29">
        <f t="shared" ca="1" si="8"/>
        <v>23</v>
      </c>
      <c r="K29" t="str">
        <f t="shared" ca="1" si="9"/>
        <v/>
      </c>
      <c r="L29">
        <f t="shared" ca="1" si="10"/>
        <v>15.741</v>
      </c>
      <c r="M29">
        <f t="shared" ca="1" si="11"/>
        <v>12.100060606060605</v>
      </c>
      <c r="N29">
        <f t="shared" ca="1" si="12"/>
        <v>8.4591212121212109</v>
      </c>
      <c r="O29" s="7">
        <f t="shared" ca="1" si="7"/>
        <v>4.8181818181818183</v>
      </c>
      <c r="P29">
        <f t="shared" ca="1" si="13"/>
        <v>1.1772424242424249</v>
      </c>
      <c r="Q29">
        <f t="shared" ca="1" si="14"/>
        <v>0</v>
      </c>
      <c r="R29">
        <v>0</v>
      </c>
    </row>
    <row r="30" spans="2:18" ht="14.1" customHeight="1" x14ac:dyDescent="0.25">
      <c r="B30" s="7"/>
      <c r="C30" s="7">
        <f t="shared" ca="1" si="0"/>
        <v>31.149696969696969</v>
      </c>
      <c r="D30" s="7">
        <f t="shared" ca="1" si="1"/>
        <v>26.877575757575755</v>
      </c>
      <c r="E30" s="7">
        <f t="shared" ca="1" si="2"/>
        <v>22.605454545454545</v>
      </c>
      <c r="F30" s="7">
        <f t="shared" si="3"/>
        <v>18.333333333333332</v>
      </c>
      <c r="G30" s="7">
        <f t="shared" ca="1" si="4"/>
        <v>14.061212121212119</v>
      </c>
      <c r="H30" s="7">
        <f t="shared" ca="1" si="5"/>
        <v>9.7890909090909073</v>
      </c>
      <c r="I30" s="7">
        <f t="shared" ca="1" si="6"/>
        <v>5.516969696969694</v>
      </c>
      <c r="J30">
        <f t="shared" ca="1" si="8"/>
        <v>23</v>
      </c>
      <c r="K30" t="str">
        <f t="shared" ca="1" si="9"/>
        <v/>
      </c>
      <c r="L30">
        <f t="shared" ca="1" si="10"/>
        <v>15.741</v>
      </c>
      <c r="M30">
        <f t="shared" ca="1" si="11"/>
        <v>12.100060606060605</v>
      </c>
      <c r="N30">
        <f t="shared" ca="1" si="12"/>
        <v>8.4591212121212109</v>
      </c>
      <c r="O30" s="7">
        <f t="shared" ca="1" si="7"/>
        <v>4.8181818181818183</v>
      </c>
      <c r="P30">
        <f t="shared" ca="1" si="13"/>
        <v>1.1772424242424249</v>
      </c>
      <c r="Q30">
        <f t="shared" ca="1" si="14"/>
        <v>0</v>
      </c>
      <c r="R30">
        <v>0</v>
      </c>
    </row>
    <row r="31" spans="2:18" ht="14.1" customHeight="1" x14ac:dyDescent="0.25">
      <c r="B31" s="7"/>
      <c r="C31" s="7">
        <f t="shared" ca="1" si="0"/>
        <v>31.149696969696969</v>
      </c>
      <c r="D31" s="7">
        <f t="shared" ca="1" si="1"/>
        <v>26.877575757575755</v>
      </c>
      <c r="E31" s="7">
        <f t="shared" ca="1" si="2"/>
        <v>22.605454545454545</v>
      </c>
      <c r="F31" s="7">
        <f t="shared" si="3"/>
        <v>18.333333333333332</v>
      </c>
      <c r="G31" s="7">
        <f t="shared" ca="1" si="4"/>
        <v>14.061212121212119</v>
      </c>
      <c r="H31" s="7">
        <f t="shared" ca="1" si="5"/>
        <v>9.7890909090909073</v>
      </c>
      <c r="I31" s="7">
        <f t="shared" ca="1" si="6"/>
        <v>5.516969696969694</v>
      </c>
      <c r="J31">
        <f t="shared" ca="1" si="8"/>
        <v>23</v>
      </c>
      <c r="K31" t="str">
        <f t="shared" ca="1" si="9"/>
        <v/>
      </c>
      <c r="L31">
        <f t="shared" ca="1" si="10"/>
        <v>15.741</v>
      </c>
      <c r="M31">
        <f t="shared" ca="1" si="11"/>
        <v>12.100060606060605</v>
      </c>
      <c r="N31">
        <f t="shared" ca="1" si="12"/>
        <v>8.4591212121212109</v>
      </c>
      <c r="O31" s="7">
        <f t="shared" ca="1" si="7"/>
        <v>4.8181818181818183</v>
      </c>
      <c r="P31">
        <f t="shared" ca="1" si="13"/>
        <v>1.1772424242424249</v>
      </c>
      <c r="Q31">
        <f t="shared" ca="1" si="14"/>
        <v>0</v>
      </c>
      <c r="R31">
        <v>0</v>
      </c>
    </row>
    <row r="32" spans="2:18" ht="14.1" customHeight="1" x14ac:dyDescent="0.25">
      <c r="B32" s="7"/>
      <c r="C32" s="7">
        <f t="shared" ca="1" si="0"/>
        <v>31.149696969696969</v>
      </c>
      <c r="D32" s="7">
        <f t="shared" ca="1" si="1"/>
        <v>26.877575757575755</v>
      </c>
      <c r="E32" s="7">
        <f t="shared" ca="1" si="2"/>
        <v>22.605454545454545</v>
      </c>
      <c r="F32" s="7">
        <f t="shared" si="3"/>
        <v>18.333333333333332</v>
      </c>
      <c r="G32" s="7">
        <f t="shared" ca="1" si="4"/>
        <v>14.061212121212119</v>
      </c>
      <c r="H32" s="7">
        <f t="shared" ca="1" si="5"/>
        <v>9.7890909090909073</v>
      </c>
      <c r="I32" s="7">
        <f t="shared" ca="1" si="6"/>
        <v>5.516969696969694</v>
      </c>
      <c r="J32">
        <f t="shared" ca="1" si="8"/>
        <v>23</v>
      </c>
      <c r="K32" t="str">
        <f t="shared" ca="1" si="9"/>
        <v/>
      </c>
      <c r="L32">
        <f t="shared" ca="1" si="10"/>
        <v>15.741</v>
      </c>
      <c r="M32">
        <f t="shared" ca="1" si="11"/>
        <v>12.100060606060605</v>
      </c>
      <c r="N32">
        <f t="shared" ca="1" si="12"/>
        <v>8.4591212121212109</v>
      </c>
      <c r="O32" s="7">
        <f t="shared" ca="1" si="7"/>
        <v>4.8181818181818183</v>
      </c>
      <c r="P32">
        <f t="shared" ca="1" si="13"/>
        <v>1.1772424242424249</v>
      </c>
      <c r="Q32">
        <f t="shared" ca="1" si="14"/>
        <v>0</v>
      </c>
      <c r="R32">
        <v>0</v>
      </c>
    </row>
    <row r="33" spans="2:18" ht="14.1" customHeight="1" x14ac:dyDescent="0.25">
      <c r="B33" s="7"/>
      <c r="C33" s="7">
        <f t="shared" ca="1" si="0"/>
        <v>31.149696969696969</v>
      </c>
      <c r="D33" s="7">
        <f t="shared" ca="1" si="1"/>
        <v>26.877575757575755</v>
      </c>
      <c r="E33" s="7">
        <f t="shared" ca="1" si="2"/>
        <v>22.605454545454545</v>
      </c>
      <c r="F33" s="7">
        <f t="shared" si="3"/>
        <v>18.333333333333332</v>
      </c>
      <c r="G33" s="7">
        <f t="shared" ca="1" si="4"/>
        <v>14.061212121212119</v>
      </c>
      <c r="H33" s="7">
        <f t="shared" ca="1" si="5"/>
        <v>9.7890909090909073</v>
      </c>
      <c r="I33" s="7">
        <f t="shared" ca="1" si="6"/>
        <v>5.516969696969694</v>
      </c>
      <c r="J33">
        <f t="shared" ca="1" si="8"/>
        <v>23</v>
      </c>
      <c r="K33" t="str">
        <f t="shared" ca="1" si="9"/>
        <v/>
      </c>
      <c r="L33">
        <f t="shared" ca="1" si="10"/>
        <v>15.741</v>
      </c>
      <c r="M33">
        <f t="shared" ca="1" si="11"/>
        <v>12.100060606060605</v>
      </c>
      <c r="N33">
        <f t="shared" ca="1" si="12"/>
        <v>8.4591212121212109</v>
      </c>
      <c r="O33" s="7">
        <f t="shared" ca="1" si="7"/>
        <v>4.8181818181818183</v>
      </c>
      <c r="P33">
        <f t="shared" ca="1" si="13"/>
        <v>1.1772424242424249</v>
      </c>
      <c r="Q33">
        <f t="shared" ca="1" si="14"/>
        <v>0</v>
      </c>
      <c r="R33">
        <v>0</v>
      </c>
    </row>
    <row r="34" spans="2:18" ht="14.1" customHeight="1" x14ac:dyDescent="0.25"/>
    <row r="35" spans="2:18" ht="14.1" customHeight="1" x14ac:dyDescent="0.25"/>
    <row r="36" spans="2:18" ht="14.1" customHeight="1" x14ac:dyDescent="0.25"/>
    <row r="37" spans="2:18" ht="14.1" customHeight="1" x14ac:dyDescent="0.25"/>
    <row r="38" spans="2:18" ht="14.1" customHeight="1" x14ac:dyDescent="0.25"/>
    <row r="39" spans="2:18" ht="14.1" customHeight="1" x14ac:dyDescent="0.25"/>
    <row r="40" spans="2:18" ht="14.1" customHeight="1" x14ac:dyDescent="0.25"/>
    <row r="41" spans="2:18" ht="14.1" customHeight="1" x14ac:dyDescent="0.25"/>
    <row r="42" spans="2:18" ht="14.1" customHeight="1" x14ac:dyDescent="0.25"/>
    <row r="43" spans="2:18" ht="14.1" customHeight="1" x14ac:dyDescent="0.25"/>
    <row r="44" spans="2:18" ht="14.1" customHeight="1" x14ac:dyDescent="0.25"/>
    <row r="45" spans="2:18" ht="14.1" customHeight="1" x14ac:dyDescent="0.25"/>
    <row r="46" spans="2:18" ht="14.1" customHeight="1" x14ac:dyDescent="0.25"/>
    <row r="47" spans="2:18" ht="14.1" customHeight="1" x14ac:dyDescent="0.25"/>
    <row r="48" spans="2:18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</sheetData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R52"/>
  <sheetViews>
    <sheetView zoomScale="113" zoomScaleNormal="113" workbookViewId="0">
      <selection activeCell="C1" sqref="C1:R36"/>
    </sheetView>
  </sheetViews>
  <sheetFormatPr defaultRowHeight="15" x14ac:dyDescent="0.25"/>
  <cols>
    <col min="1" max="1" width="9.140625" customWidth="1"/>
    <col min="2" max="20" width="7.140625" customWidth="1"/>
  </cols>
  <sheetData>
    <row r="1" spans="1:18" ht="14.1" customHeight="1" x14ac:dyDescent="0.25">
      <c r="A1" s="13" t="s">
        <v>42</v>
      </c>
      <c r="B1" s="18"/>
      <c r="C1" s="19" t="s">
        <v>31</v>
      </c>
      <c r="D1" s="19" t="s">
        <v>32</v>
      </c>
      <c r="E1" s="19" t="s">
        <v>33</v>
      </c>
      <c r="F1" s="19" t="s">
        <v>34</v>
      </c>
      <c r="G1" s="19" t="s">
        <v>35</v>
      </c>
      <c r="H1" s="19" t="s">
        <v>36</v>
      </c>
      <c r="I1" s="19" t="s">
        <v>37</v>
      </c>
      <c r="J1" t="s">
        <v>29</v>
      </c>
      <c r="K1" s="19" t="s">
        <v>30</v>
      </c>
      <c r="L1" s="19" t="s">
        <v>31</v>
      </c>
      <c r="M1" s="19" t="s">
        <v>32</v>
      </c>
      <c r="N1" s="19" t="s">
        <v>33</v>
      </c>
      <c r="O1" s="19" t="s">
        <v>34</v>
      </c>
      <c r="P1" s="19" t="s">
        <v>35</v>
      </c>
      <c r="Q1" s="19" t="s">
        <v>36</v>
      </c>
      <c r="R1" s="19" t="s">
        <v>37</v>
      </c>
    </row>
    <row r="2" spans="1:18" ht="14.1" customHeight="1" x14ac:dyDescent="0.25">
      <c r="A2" s="14">
        <v>42917</v>
      </c>
      <c r="B2" s="19">
        <v>75.083333333333329</v>
      </c>
      <c r="C2" s="19">
        <f t="shared" ref="C2:C33" ca="1" si="0">F2+2.66*O2</f>
        <v>83.258487044180015</v>
      </c>
      <c r="D2" s="19">
        <f t="shared" ref="D2:D33" ca="1" si="1">F2+(2/3)*2.66*O2</f>
        <v>77.406709127839207</v>
      </c>
      <c r="E2" s="19">
        <f t="shared" ref="E2:E33" ca="1" si="2">F2+(1/3)*2.66*O2</f>
        <v>71.554931211498399</v>
      </c>
      <c r="F2" s="19">
        <f t="shared" ref="F2:F33" si="3">AVERAGE($B$2:$B$13)</f>
        <v>65.703153295157591</v>
      </c>
      <c r="G2" s="19">
        <f t="shared" ref="G2:G33" ca="1" si="4">F2-(1/3)*2.66*O2</f>
        <v>59.851375378816783</v>
      </c>
      <c r="H2" s="19">
        <f t="shared" ref="H2:H33" ca="1" si="5">F2-(2/3)*2.66*O2</f>
        <v>53.999597462475968</v>
      </c>
      <c r="I2" s="19">
        <f t="shared" ref="I2:I33" ca="1" si="6">F2-2.66*O2</f>
        <v>48.14781954613516</v>
      </c>
      <c r="J2">
        <f>B2</f>
        <v>75.083333333333329</v>
      </c>
      <c r="K2" s="19"/>
      <c r="L2" s="19"/>
      <c r="M2" s="19"/>
      <c r="N2" s="19"/>
      <c r="O2" s="19">
        <f t="shared" ref="O2:O33" ca="1" si="7">AVERAGE($K$2:$K$13)</f>
        <v>6.5997495297076805</v>
      </c>
      <c r="P2" s="19"/>
      <c r="Q2" s="19"/>
      <c r="R2" s="19"/>
    </row>
    <row r="3" spans="1:18" ht="14.1" customHeight="1" x14ac:dyDescent="0.25">
      <c r="A3" s="14">
        <v>42948</v>
      </c>
      <c r="B3" s="19">
        <v>65.571428571428569</v>
      </c>
      <c r="C3" s="19">
        <f t="shared" ca="1" si="0"/>
        <v>83.258487044180015</v>
      </c>
      <c r="D3" s="19">
        <f t="shared" ca="1" si="1"/>
        <v>77.406709127839207</v>
      </c>
      <c r="E3" s="19">
        <f t="shared" ca="1" si="2"/>
        <v>71.554931211498399</v>
      </c>
      <c r="F3" s="19">
        <f t="shared" si="3"/>
        <v>65.703153295157591</v>
      </c>
      <c r="G3" s="19">
        <f t="shared" ca="1" si="4"/>
        <v>59.851375378816783</v>
      </c>
      <c r="H3" s="19">
        <f t="shared" ca="1" si="5"/>
        <v>53.999597462475968</v>
      </c>
      <c r="I3" s="19">
        <f t="shared" ca="1" si="6"/>
        <v>48.14781954613516</v>
      </c>
      <c r="J3">
        <f t="shared" ref="J3:J33" ca="1" si="8">IF(ISBLANK(B3),OFFSET(J3,-1,0,1,1),B3)</f>
        <v>65.571428571428569</v>
      </c>
      <c r="K3" s="19">
        <f t="shared" ref="K3:K33" ca="1" si="9">IF(OR(OFFSET(K3,-1,-9,1,1)="",OFFSET(K3,0,-9,1,1)=""),"",IF(ISERROR(ABS(B3-OFFSET(K3,-1,-1,1,1))),"",ABS(B3-OFFSET(K3,-1,-1,1,1))))</f>
        <v>9.5119047619047592</v>
      </c>
      <c r="L3" s="19">
        <f t="shared" ref="L3:L33" ca="1" si="10">3.267*O3</f>
        <v>21.56138171355499</v>
      </c>
      <c r="M3" s="19">
        <f t="shared" ref="M3:M33" ca="1" si="11">(2/3)*(L3-O3)+O3</f>
        <v>16.574170985605885</v>
      </c>
      <c r="N3" s="19">
        <f t="shared" ref="N3:N33" ca="1" si="12">(1/3)*(L3-O3)+O3</f>
        <v>11.586960257656784</v>
      </c>
      <c r="O3" s="19">
        <f t="shared" ca="1" si="7"/>
        <v>6.5997495297076805</v>
      </c>
      <c r="P3" s="19">
        <f t="shared" ref="P3:P33" ca="1" si="13">(MAX(O3-(1/3)*(L3-O3),0))</f>
        <v>1.6125388017585776</v>
      </c>
      <c r="Q3" s="19">
        <f t="shared" ref="Q3:Q33" ca="1" si="14">MAX(O3-(2/3)*(L3-O3),0)</f>
        <v>0</v>
      </c>
      <c r="R3" s="19">
        <v>0</v>
      </c>
    </row>
    <row r="4" spans="1:18" ht="14.1" customHeight="1" x14ac:dyDescent="0.25">
      <c r="A4" s="14">
        <v>42979</v>
      </c>
      <c r="B4" s="19">
        <v>63.416666666666664</v>
      </c>
      <c r="C4" s="19">
        <f t="shared" ca="1" si="0"/>
        <v>83.258487044180015</v>
      </c>
      <c r="D4" s="19">
        <f t="shared" ca="1" si="1"/>
        <v>77.406709127839207</v>
      </c>
      <c r="E4" s="19">
        <f t="shared" ca="1" si="2"/>
        <v>71.554931211498399</v>
      </c>
      <c r="F4" s="19">
        <f t="shared" si="3"/>
        <v>65.703153295157591</v>
      </c>
      <c r="G4" s="19">
        <f t="shared" ca="1" si="4"/>
        <v>59.851375378816783</v>
      </c>
      <c r="H4" s="19">
        <f t="shared" ca="1" si="5"/>
        <v>53.999597462475968</v>
      </c>
      <c r="I4" s="19">
        <f t="shared" ca="1" si="6"/>
        <v>48.14781954613516</v>
      </c>
      <c r="J4">
        <f t="shared" ca="1" si="8"/>
        <v>63.416666666666664</v>
      </c>
      <c r="K4" s="19">
        <f t="shared" ca="1" si="9"/>
        <v>2.1547619047619051</v>
      </c>
      <c r="L4" s="19">
        <f t="shared" ca="1" si="10"/>
        <v>21.56138171355499</v>
      </c>
      <c r="M4" s="19">
        <f t="shared" ca="1" si="11"/>
        <v>16.574170985605885</v>
      </c>
      <c r="N4" s="19">
        <f t="shared" ca="1" si="12"/>
        <v>11.586960257656784</v>
      </c>
      <c r="O4" s="19">
        <f t="shared" ca="1" si="7"/>
        <v>6.5997495297076805</v>
      </c>
      <c r="P4" s="19">
        <f t="shared" ca="1" si="13"/>
        <v>1.6125388017585776</v>
      </c>
      <c r="Q4" s="19">
        <f t="shared" ca="1" si="14"/>
        <v>0</v>
      </c>
      <c r="R4" s="19">
        <v>0</v>
      </c>
    </row>
    <row r="5" spans="1:18" ht="14.1" customHeight="1" x14ac:dyDescent="0.25">
      <c r="A5" s="14">
        <v>43009</v>
      </c>
      <c r="B5" s="19">
        <v>64.78947368421052</v>
      </c>
      <c r="C5" s="19">
        <f t="shared" ca="1" si="0"/>
        <v>83.258487044180015</v>
      </c>
      <c r="D5" s="19">
        <f t="shared" ca="1" si="1"/>
        <v>77.406709127839207</v>
      </c>
      <c r="E5" s="19">
        <f t="shared" ca="1" si="2"/>
        <v>71.554931211498399</v>
      </c>
      <c r="F5" s="19">
        <f t="shared" si="3"/>
        <v>65.703153295157591</v>
      </c>
      <c r="G5" s="19">
        <f t="shared" ca="1" si="4"/>
        <v>59.851375378816783</v>
      </c>
      <c r="H5" s="19">
        <f t="shared" ca="1" si="5"/>
        <v>53.999597462475968</v>
      </c>
      <c r="I5" s="19">
        <f t="shared" ca="1" si="6"/>
        <v>48.14781954613516</v>
      </c>
      <c r="J5">
        <f t="shared" ca="1" si="8"/>
        <v>64.78947368421052</v>
      </c>
      <c r="K5" s="19">
        <f t="shared" ca="1" si="9"/>
        <v>1.372807017543856</v>
      </c>
      <c r="L5" s="19">
        <f t="shared" ca="1" si="10"/>
        <v>21.56138171355499</v>
      </c>
      <c r="M5" s="19">
        <f t="shared" ca="1" si="11"/>
        <v>16.574170985605885</v>
      </c>
      <c r="N5" s="19">
        <f t="shared" ca="1" si="12"/>
        <v>11.586960257656784</v>
      </c>
      <c r="O5" s="19">
        <f t="shared" ca="1" si="7"/>
        <v>6.5997495297076805</v>
      </c>
      <c r="P5" s="19">
        <f t="shared" ca="1" si="13"/>
        <v>1.6125388017585776</v>
      </c>
      <c r="Q5" s="19">
        <f t="shared" ca="1" si="14"/>
        <v>0</v>
      </c>
      <c r="R5" s="19">
        <v>0</v>
      </c>
    </row>
    <row r="6" spans="1:18" ht="14.1" customHeight="1" x14ac:dyDescent="0.25">
      <c r="A6" s="14">
        <v>43040</v>
      </c>
      <c r="B6" s="19">
        <v>70.625</v>
      </c>
      <c r="C6" s="19">
        <f t="shared" ca="1" si="0"/>
        <v>83.258487044180015</v>
      </c>
      <c r="D6" s="19">
        <f t="shared" ca="1" si="1"/>
        <v>77.406709127839207</v>
      </c>
      <c r="E6" s="19">
        <f t="shared" ca="1" si="2"/>
        <v>71.554931211498399</v>
      </c>
      <c r="F6" s="19">
        <f t="shared" si="3"/>
        <v>65.703153295157591</v>
      </c>
      <c r="G6" s="19">
        <f t="shared" ca="1" si="4"/>
        <v>59.851375378816783</v>
      </c>
      <c r="H6" s="19">
        <f t="shared" ca="1" si="5"/>
        <v>53.999597462475968</v>
      </c>
      <c r="I6" s="19">
        <f t="shared" ca="1" si="6"/>
        <v>48.14781954613516</v>
      </c>
      <c r="J6">
        <f t="shared" ca="1" si="8"/>
        <v>70.625</v>
      </c>
      <c r="K6" s="19">
        <f t="shared" ca="1" si="9"/>
        <v>5.8355263157894797</v>
      </c>
      <c r="L6" s="19">
        <f t="shared" ca="1" si="10"/>
        <v>21.56138171355499</v>
      </c>
      <c r="M6" s="19">
        <f t="shared" ca="1" si="11"/>
        <v>16.574170985605885</v>
      </c>
      <c r="N6" s="19">
        <f t="shared" ca="1" si="12"/>
        <v>11.586960257656784</v>
      </c>
      <c r="O6" s="19">
        <f t="shared" ca="1" si="7"/>
        <v>6.5997495297076805</v>
      </c>
      <c r="P6" s="19">
        <f t="shared" ca="1" si="13"/>
        <v>1.6125388017585776</v>
      </c>
      <c r="Q6" s="19">
        <f t="shared" ca="1" si="14"/>
        <v>0</v>
      </c>
      <c r="R6" s="19">
        <v>0</v>
      </c>
    </row>
    <row r="7" spans="1:18" ht="14.1" customHeight="1" x14ac:dyDescent="0.25">
      <c r="A7" s="14">
        <v>43070</v>
      </c>
      <c r="B7" s="19">
        <v>58.588235294117645</v>
      </c>
      <c r="C7" s="19">
        <f t="shared" ca="1" si="0"/>
        <v>83.258487044180015</v>
      </c>
      <c r="D7" s="19">
        <f t="shared" ca="1" si="1"/>
        <v>77.406709127839207</v>
      </c>
      <c r="E7" s="19">
        <f t="shared" ca="1" si="2"/>
        <v>71.554931211498399</v>
      </c>
      <c r="F7" s="19">
        <f t="shared" si="3"/>
        <v>65.703153295157591</v>
      </c>
      <c r="G7" s="19">
        <f t="shared" ca="1" si="4"/>
        <v>59.851375378816783</v>
      </c>
      <c r="H7" s="19">
        <f t="shared" ca="1" si="5"/>
        <v>53.999597462475968</v>
      </c>
      <c r="I7" s="19">
        <f t="shared" ca="1" si="6"/>
        <v>48.14781954613516</v>
      </c>
      <c r="J7">
        <f t="shared" ca="1" si="8"/>
        <v>58.588235294117645</v>
      </c>
      <c r="K7" s="19">
        <f t="shared" ca="1" si="9"/>
        <v>12.036764705882355</v>
      </c>
      <c r="L7" s="19">
        <f t="shared" ca="1" si="10"/>
        <v>21.56138171355499</v>
      </c>
      <c r="M7" s="19">
        <f t="shared" ca="1" si="11"/>
        <v>16.574170985605885</v>
      </c>
      <c r="N7" s="19">
        <f t="shared" ca="1" si="12"/>
        <v>11.586960257656784</v>
      </c>
      <c r="O7" s="19">
        <f t="shared" ca="1" si="7"/>
        <v>6.5997495297076805</v>
      </c>
      <c r="P7" s="19">
        <f t="shared" ca="1" si="13"/>
        <v>1.6125388017585776</v>
      </c>
      <c r="Q7" s="19">
        <f t="shared" ca="1" si="14"/>
        <v>0</v>
      </c>
      <c r="R7" s="19">
        <v>0</v>
      </c>
    </row>
    <row r="8" spans="1:18" ht="14.1" customHeight="1" x14ac:dyDescent="0.25">
      <c r="A8" s="14">
        <v>43101</v>
      </c>
      <c r="B8" s="19">
        <v>65.590909090909093</v>
      </c>
      <c r="C8" s="19">
        <f t="shared" ca="1" si="0"/>
        <v>83.258487044180015</v>
      </c>
      <c r="D8" s="19">
        <f t="shared" ca="1" si="1"/>
        <v>77.406709127839207</v>
      </c>
      <c r="E8" s="19">
        <f t="shared" ca="1" si="2"/>
        <v>71.554931211498399</v>
      </c>
      <c r="F8" s="19">
        <f t="shared" si="3"/>
        <v>65.703153295157591</v>
      </c>
      <c r="G8" s="19">
        <f t="shared" ca="1" si="4"/>
        <v>59.851375378816783</v>
      </c>
      <c r="H8" s="19">
        <f t="shared" ca="1" si="5"/>
        <v>53.999597462475968</v>
      </c>
      <c r="I8" s="19">
        <f t="shared" ca="1" si="6"/>
        <v>48.14781954613516</v>
      </c>
      <c r="J8">
        <f t="shared" ca="1" si="8"/>
        <v>65.590909090909093</v>
      </c>
      <c r="K8" s="19">
        <f t="shared" ca="1" si="9"/>
        <v>7.0026737967914485</v>
      </c>
      <c r="L8" s="19">
        <f t="shared" ca="1" si="10"/>
        <v>21.56138171355499</v>
      </c>
      <c r="M8" s="19">
        <f t="shared" ca="1" si="11"/>
        <v>16.574170985605885</v>
      </c>
      <c r="N8" s="19">
        <f t="shared" ca="1" si="12"/>
        <v>11.586960257656784</v>
      </c>
      <c r="O8" s="19">
        <f t="shared" ca="1" si="7"/>
        <v>6.5997495297076805</v>
      </c>
      <c r="P8" s="19">
        <f t="shared" ca="1" si="13"/>
        <v>1.6125388017585776</v>
      </c>
      <c r="Q8" s="19">
        <f t="shared" ca="1" si="14"/>
        <v>0</v>
      </c>
      <c r="R8" s="19">
        <v>0</v>
      </c>
    </row>
    <row r="9" spans="1:18" ht="14.1" customHeight="1" x14ac:dyDescent="0.25">
      <c r="A9" s="14">
        <v>43132</v>
      </c>
      <c r="B9" s="19">
        <v>63.904761904761905</v>
      </c>
      <c r="C9" s="19">
        <f t="shared" ca="1" si="0"/>
        <v>83.258487044180015</v>
      </c>
      <c r="D9" s="19">
        <f t="shared" ca="1" si="1"/>
        <v>77.406709127839207</v>
      </c>
      <c r="E9" s="19">
        <f t="shared" ca="1" si="2"/>
        <v>71.554931211498399</v>
      </c>
      <c r="F9" s="19">
        <f t="shared" si="3"/>
        <v>65.703153295157591</v>
      </c>
      <c r="G9" s="19">
        <f t="shared" ca="1" si="4"/>
        <v>59.851375378816783</v>
      </c>
      <c r="H9" s="19">
        <f t="shared" ca="1" si="5"/>
        <v>53.999597462475968</v>
      </c>
      <c r="I9" s="19">
        <f t="shared" ca="1" si="6"/>
        <v>48.14781954613516</v>
      </c>
      <c r="J9">
        <f t="shared" ca="1" si="8"/>
        <v>63.904761904761905</v>
      </c>
      <c r="K9" s="19">
        <f t="shared" ca="1" si="9"/>
        <v>1.6861471861471884</v>
      </c>
      <c r="L9" s="19">
        <f t="shared" ca="1" si="10"/>
        <v>21.56138171355499</v>
      </c>
      <c r="M9" s="19">
        <f t="shared" ca="1" si="11"/>
        <v>16.574170985605885</v>
      </c>
      <c r="N9" s="19">
        <f t="shared" ca="1" si="12"/>
        <v>11.586960257656784</v>
      </c>
      <c r="O9" s="19">
        <f t="shared" ca="1" si="7"/>
        <v>6.5997495297076805</v>
      </c>
      <c r="P9" s="19">
        <f t="shared" ca="1" si="13"/>
        <v>1.6125388017585776</v>
      </c>
      <c r="Q9" s="19">
        <f t="shared" ca="1" si="14"/>
        <v>0</v>
      </c>
      <c r="R9" s="19">
        <v>0</v>
      </c>
    </row>
    <row r="10" spans="1:18" ht="14.1" customHeight="1" x14ac:dyDescent="0.25">
      <c r="A10" s="14">
        <v>43160</v>
      </c>
      <c r="B10" s="19">
        <v>60.375</v>
      </c>
      <c r="C10" s="19">
        <f t="shared" ca="1" si="0"/>
        <v>83.258487044180015</v>
      </c>
      <c r="D10" s="19">
        <f t="shared" ca="1" si="1"/>
        <v>77.406709127839207</v>
      </c>
      <c r="E10" s="19">
        <f t="shared" ca="1" si="2"/>
        <v>71.554931211498399</v>
      </c>
      <c r="F10" s="19">
        <f t="shared" si="3"/>
        <v>65.703153295157591</v>
      </c>
      <c r="G10" s="19">
        <f t="shared" ca="1" si="4"/>
        <v>59.851375378816783</v>
      </c>
      <c r="H10" s="19">
        <f t="shared" ca="1" si="5"/>
        <v>53.999597462475968</v>
      </c>
      <c r="I10" s="19">
        <f t="shared" ca="1" si="6"/>
        <v>48.14781954613516</v>
      </c>
      <c r="J10">
        <f t="shared" ca="1" si="8"/>
        <v>60.375</v>
      </c>
      <c r="K10" s="19">
        <f t="shared" ca="1" si="9"/>
        <v>3.5297619047619051</v>
      </c>
      <c r="L10" s="19">
        <f t="shared" ca="1" si="10"/>
        <v>21.56138171355499</v>
      </c>
      <c r="M10" s="19">
        <f t="shared" ca="1" si="11"/>
        <v>16.574170985605885</v>
      </c>
      <c r="N10" s="19">
        <f t="shared" ca="1" si="12"/>
        <v>11.586960257656784</v>
      </c>
      <c r="O10" s="19">
        <f t="shared" ca="1" si="7"/>
        <v>6.5997495297076805</v>
      </c>
      <c r="P10" s="19">
        <f t="shared" ca="1" si="13"/>
        <v>1.6125388017585776</v>
      </c>
      <c r="Q10" s="19">
        <f t="shared" ca="1" si="14"/>
        <v>0</v>
      </c>
      <c r="R10" s="19">
        <v>0</v>
      </c>
    </row>
    <row r="11" spans="1:18" ht="14.1" customHeight="1" x14ac:dyDescent="0.25">
      <c r="A11" s="14">
        <v>43191</v>
      </c>
      <c r="B11" s="19">
        <v>75.181818181818187</v>
      </c>
      <c r="C11" s="19">
        <f t="shared" ca="1" si="0"/>
        <v>83.258487044180015</v>
      </c>
      <c r="D11" s="19">
        <f t="shared" ca="1" si="1"/>
        <v>77.406709127839207</v>
      </c>
      <c r="E11" s="19">
        <f t="shared" ca="1" si="2"/>
        <v>71.554931211498399</v>
      </c>
      <c r="F11" s="19">
        <f t="shared" si="3"/>
        <v>65.703153295157591</v>
      </c>
      <c r="G11" s="19">
        <f t="shared" ca="1" si="4"/>
        <v>59.851375378816783</v>
      </c>
      <c r="H11" s="19">
        <f t="shared" ca="1" si="5"/>
        <v>53.999597462475968</v>
      </c>
      <c r="I11" s="19">
        <f t="shared" ca="1" si="6"/>
        <v>48.14781954613516</v>
      </c>
      <c r="J11">
        <f t="shared" ca="1" si="8"/>
        <v>75.181818181818187</v>
      </c>
      <c r="K11" s="19">
        <f t="shared" ca="1" si="9"/>
        <v>14.806818181818187</v>
      </c>
      <c r="L11" s="19">
        <f t="shared" ca="1" si="10"/>
        <v>21.56138171355499</v>
      </c>
      <c r="M11" s="19">
        <f t="shared" ca="1" si="11"/>
        <v>16.574170985605885</v>
      </c>
      <c r="N11" s="19">
        <f t="shared" ca="1" si="12"/>
        <v>11.586960257656784</v>
      </c>
      <c r="O11" s="19">
        <f t="shared" ca="1" si="7"/>
        <v>6.5997495297076805</v>
      </c>
      <c r="P11" s="19">
        <f t="shared" ca="1" si="13"/>
        <v>1.6125388017585776</v>
      </c>
      <c r="Q11" s="19">
        <f t="shared" ca="1" si="14"/>
        <v>0</v>
      </c>
      <c r="R11" s="19">
        <v>0</v>
      </c>
    </row>
    <row r="12" spans="1:18" ht="14.1" customHeight="1" x14ac:dyDescent="0.25">
      <c r="A12" s="14">
        <v>43221</v>
      </c>
      <c r="B12" s="19">
        <v>64.78947368421052</v>
      </c>
      <c r="C12" s="19">
        <f t="shared" ca="1" si="0"/>
        <v>83.258487044180015</v>
      </c>
      <c r="D12" s="19">
        <f t="shared" ca="1" si="1"/>
        <v>77.406709127839207</v>
      </c>
      <c r="E12" s="19">
        <f t="shared" ca="1" si="2"/>
        <v>71.554931211498399</v>
      </c>
      <c r="F12" s="19">
        <f t="shared" si="3"/>
        <v>65.703153295157591</v>
      </c>
      <c r="G12" s="19">
        <f t="shared" ca="1" si="4"/>
        <v>59.851375378816783</v>
      </c>
      <c r="H12" s="19">
        <f t="shared" ca="1" si="5"/>
        <v>53.999597462475968</v>
      </c>
      <c r="I12" s="19">
        <f t="shared" ca="1" si="6"/>
        <v>48.14781954613516</v>
      </c>
      <c r="J12">
        <f t="shared" ca="1" si="8"/>
        <v>64.78947368421052</v>
      </c>
      <c r="K12" s="19">
        <f t="shared" ca="1" si="9"/>
        <v>10.392344497607667</v>
      </c>
      <c r="L12" s="19">
        <f t="shared" ca="1" si="10"/>
        <v>21.56138171355499</v>
      </c>
      <c r="M12" s="19">
        <f t="shared" ca="1" si="11"/>
        <v>16.574170985605885</v>
      </c>
      <c r="N12" s="19">
        <f t="shared" ca="1" si="12"/>
        <v>11.586960257656784</v>
      </c>
      <c r="O12" s="19">
        <f t="shared" ca="1" si="7"/>
        <v>6.5997495297076805</v>
      </c>
      <c r="P12" s="19">
        <f t="shared" ca="1" si="13"/>
        <v>1.6125388017585776</v>
      </c>
      <c r="Q12" s="19">
        <f t="shared" ca="1" si="14"/>
        <v>0</v>
      </c>
      <c r="R12" s="19">
        <v>0</v>
      </c>
    </row>
    <row r="13" spans="1:18" ht="14.1" customHeight="1" x14ac:dyDescent="0.25">
      <c r="A13" s="14">
        <v>43252</v>
      </c>
      <c r="B13" s="19">
        <v>60.521739130434781</v>
      </c>
      <c r="C13" s="19">
        <f t="shared" ca="1" si="0"/>
        <v>83.258487044180015</v>
      </c>
      <c r="D13" s="19">
        <f t="shared" ca="1" si="1"/>
        <v>77.406709127839207</v>
      </c>
      <c r="E13" s="19">
        <f t="shared" ca="1" si="2"/>
        <v>71.554931211498399</v>
      </c>
      <c r="F13" s="19">
        <f t="shared" si="3"/>
        <v>65.703153295157591</v>
      </c>
      <c r="G13" s="19">
        <f t="shared" ca="1" si="4"/>
        <v>59.851375378816783</v>
      </c>
      <c r="H13" s="19">
        <f t="shared" ca="1" si="5"/>
        <v>53.999597462475968</v>
      </c>
      <c r="I13" s="19">
        <f t="shared" ca="1" si="6"/>
        <v>48.14781954613516</v>
      </c>
      <c r="J13">
        <f t="shared" ca="1" si="8"/>
        <v>60.521739130434781</v>
      </c>
      <c r="K13" s="19">
        <f t="shared" ca="1" si="9"/>
        <v>4.267734553775739</v>
      </c>
      <c r="L13" s="19">
        <f t="shared" ca="1" si="10"/>
        <v>21.56138171355499</v>
      </c>
      <c r="M13" s="19">
        <f t="shared" ca="1" si="11"/>
        <v>16.574170985605885</v>
      </c>
      <c r="N13" s="19">
        <f t="shared" ca="1" si="12"/>
        <v>11.586960257656784</v>
      </c>
      <c r="O13" s="19">
        <f t="shared" ca="1" si="7"/>
        <v>6.5997495297076805</v>
      </c>
      <c r="P13" s="19">
        <f t="shared" ca="1" si="13"/>
        <v>1.6125388017585776</v>
      </c>
      <c r="Q13" s="19">
        <f t="shared" ca="1" si="14"/>
        <v>0</v>
      </c>
      <c r="R13" s="19">
        <v>0</v>
      </c>
    </row>
    <row r="14" spans="1:18" ht="14.1" customHeight="1" x14ac:dyDescent="0.25">
      <c r="B14" s="19"/>
      <c r="C14" s="19">
        <f t="shared" ca="1" si="0"/>
        <v>83.258487044180015</v>
      </c>
      <c r="D14" s="19">
        <f t="shared" ca="1" si="1"/>
        <v>77.406709127839207</v>
      </c>
      <c r="E14" s="19">
        <f t="shared" ca="1" si="2"/>
        <v>71.554931211498399</v>
      </c>
      <c r="F14" s="19">
        <f t="shared" si="3"/>
        <v>65.703153295157591</v>
      </c>
      <c r="G14" s="19">
        <f t="shared" ca="1" si="4"/>
        <v>59.851375378816783</v>
      </c>
      <c r="H14" s="19">
        <f t="shared" ca="1" si="5"/>
        <v>53.999597462475968</v>
      </c>
      <c r="I14" s="19">
        <f t="shared" ca="1" si="6"/>
        <v>48.14781954613516</v>
      </c>
      <c r="J14">
        <f t="shared" ca="1" si="8"/>
        <v>60.521739130434781</v>
      </c>
      <c r="K14" t="str">
        <f t="shared" ca="1" si="9"/>
        <v/>
      </c>
      <c r="L14">
        <f t="shared" ca="1" si="10"/>
        <v>21.56138171355499</v>
      </c>
      <c r="M14">
        <f t="shared" ca="1" si="11"/>
        <v>16.574170985605885</v>
      </c>
      <c r="N14">
        <f t="shared" ca="1" si="12"/>
        <v>11.586960257656784</v>
      </c>
      <c r="O14" s="19">
        <f t="shared" ca="1" si="7"/>
        <v>6.5997495297076805</v>
      </c>
      <c r="P14">
        <f t="shared" ca="1" si="13"/>
        <v>1.6125388017585776</v>
      </c>
      <c r="Q14">
        <f t="shared" ca="1" si="14"/>
        <v>0</v>
      </c>
      <c r="R14">
        <v>0</v>
      </c>
    </row>
    <row r="15" spans="1:18" ht="14.1" customHeight="1" x14ac:dyDescent="0.25">
      <c r="B15" s="19"/>
      <c r="C15" s="19">
        <f t="shared" ca="1" si="0"/>
        <v>83.258487044180015</v>
      </c>
      <c r="D15" s="19">
        <f t="shared" ca="1" si="1"/>
        <v>77.406709127839207</v>
      </c>
      <c r="E15" s="19">
        <f t="shared" ca="1" si="2"/>
        <v>71.554931211498399</v>
      </c>
      <c r="F15" s="19">
        <f t="shared" si="3"/>
        <v>65.703153295157591</v>
      </c>
      <c r="G15" s="19">
        <f t="shared" ca="1" si="4"/>
        <v>59.851375378816783</v>
      </c>
      <c r="H15" s="19">
        <f t="shared" ca="1" si="5"/>
        <v>53.999597462475968</v>
      </c>
      <c r="I15" s="19">
        <f t="shared" ca="1" si="6"/>
        <v>48.14781954613516</v>
      </c>
      <c r="J15">
        <f t="shared" ca="1" si="8"/>
        <v>60.521739130434781</v>
      </c>
      <c r="K15" t="str">
        <f t="shared" ca="1" si="9"/>
        <v/>
      </c>
      <c r="L15">
        <f t="shared" ca="1" si="10"/>
        <v>21.56138171355499</v>
      </c>
      <c r="M15">
        <f t="shared" ca="1" si="11"/>
        <v>16.574170985605885</v>
      </c>
      <c r="N15">
        <f t="shared" ca="1" si="12"/>
        <v>11.586960257656784</v>
      </c>
      <c r="O15" s="19">
        <f t="shared" ca="1" si="7"/>
        <v>6.5997495297076805</v>
      </c>
      <c r="P15">
        <f t="shared" ca="1" si="13"/>
        <v>1.6125388017585776</v>
      </c>
      <c r="Q15">
        <f t="shared" ca="1" si="14"/>
        <v>0</v>
      </c>
      <c r="R15">
        <v>0</v>
      </c>
    </row>
    <row r="16" spans="1:18" ht="14.1" customHeight="1" x14ac:dyDescent="0.25">
      <c r="B16" s="19"/>
      <c r="C16" s="19">
        <f t="shared" ca="1" si="0"/>
        <v>83.258487044180015</v>
      </c>
      <c r="D16" s="19">
        <f t="shared" ca="1" si="1"/>
        <v>77.406709127839207</v>
      </c>
      <c r="E16" s="19">
        <f t="shared" ca="1" si="2"/>
        <v>71.554931211498399</v>
      </c>
      <c r="F16" s="19">
        <f t="shared" si="3"/>
        <v>65.703153295157591</v>
      </c>
      <c r="G16" s="19">
        <f t="shared" ca="1" si="4"/>
        <v>59.851375378816783</v>
      </c>
      <c r="H16" s="19">
        <f t="shared" ca="1" si="5"/>
        <v>53.999597462475968</v>
      </c>
      <c r="I16" s="19">
        <f t="shared" ca="1" si="6"/>
        <v>48.14781954613516</v>
      </c>
      <c r="J16">
        <f t="shared" ca="1" si="8"/>
        <v>60.521739130434781</v>
      </c>
      <c r="K16" t="str">
        <f t="shared" ca="1" si="9"/>
        <v/>
      </c>
      <c r="L16">
        <f t="shared" ca="1" si="10"/>
        <v>21.56138171355499</v>
      </c>
      <c r="M16">
        <f t="shared" ca="1" si="11"/>
        <v>16.574170985605885</v>
      </c>
      <c r="N16">
        <f t="shared" ca="1" si="12"/>
        <v>11.586960257656784</v>
      </c>
      <c r="O16" s="19">
        <f t="shared" ca="1" si="7"/>
        <v>6.5997495297076805</v>
      </c>
      <c r="P16">
        <f t="shared" ca="1" si="13"/>
        <v>1.6125388017585776</v>
      </c>
      <c r="Q16">
        <f t="shared" ca="1" si="14"/>
        <v>0</v>
      </c>
      <c r="R16">
        <v>0</v>
      </c>
    </row>
    <row r="17" spans="2:18" ht="14.1" customHeight="1" x14ac:dyDescent="0.25">
      <c r="B17" s="19"/>
      <c r="C17" s="19">
        <f t="shared" ca="1" si="0"/>
        <v>83.258487044180015</v>
      </c>
      <c r="D17" s="19">
        <f t="shared" ca="1" si="1"/>
        <v>77.406709127839207</v>
      </c>
      <c r="E17" s="19">
        <f t="shared" ca="1" si="2"/>
        <v>71.554931211498399</v>
      </c>
      <c r="F17" s="19">
        <f t="shared" si="3"/>
        <v>65.703153295157591</v>
      </c>
      <c r="G17" s="19">
        <f t="shared" ca="1" si="4"/>
        <v>59.851375378816783</v>
      </c>
      <c r="H17" s="19">
        <f t="shared" ca="1" si="5"/>
        <v>53.999597462475968</v>
      </c>
      <c r="I17" s="19">
        <f t="shared" ca="1" si="6"/>
        <v>48.14781954613516</v>
      </c>
      <c r="J17">
        <f t="shared" ca="1" si="8"/>
        <v>60.521739130434781</v>
      </c>
      <c r="K17" t="str">
        <f t="shared" ca="1" si="9"/>
        <v/>
      </c>
      <c r="L17">
        <f t="shared" ca="1" si="10"/>
        <v>21.56138171355499</v>
      </c>
      <c r="M17">
        <f t="shared" ca="1" si="11"/>
        <v>16.574170985605885</v>
      </c>
      <c r="N17">
        <f t="shared" ca="1" si="12"/>
        <v>11.586960257656784</v>
      </c>
      <c r="O17" s="19">
        <f t="shared" ca="1" si="7"/>
        <v>6.5997495297076805</v>
      </c>
      <c r="P17">
        <f t="shared" ca="1" si="13"/>
        <v>1.6125388017585776</v>
      </c>
      <c r="Q17">
        <f t="shared" ca="1" si="14"/>
        <v>0</v>
      </c>
      <c r="R17">
        <v>0</v>
      </c>
    </row>
    <row r="18" spans="2:18" ht="14.1" customHeight="1" x14ac:dyDescent="0.25">
      <c r="B18" s="19"/>
      <c r="C18" s="19">
        <f t="shared" ca="1" si="0"/>
        <v>83.258487044180015</v>
      </c>
      <c r="D18" s="19">
        <f t="shared" ca="1" si="1"/>
        <v>77.406709127839207</v>
      </c>
      <c r="E18" s="19">
        <f t="shared" ca="1" si="2"/>
        <v>71.554931211498399</v>
      </c>
      <c r="F18" s="19">
        <f t="shared" si="3"/>
        <v>65.703153295157591</v>
      </c>
      <c r="G18" s="19">
        <f t="shared" ca="1" si="4"/>
        <v>59.851375378816783</v>
      </c>
      <c r="H18" s="19">
        <f t="shared" ca="1" si="5"/>
        <v>53.999597462475968</v>
      </c>
      <c r="I18" s="19">
        <f t="shared" ca="1" si="6"/>
        <v>48.14781954613516</v>
      </c>
      <c r="J18">
        <f t="shared" ca="1" si="8"/>
        <v>60.521739130434781</v>
      </c>
      <c r="K18" t="str">
        <f t="shared" ca="1" si="9"/>
        <v/>
      </c>
      <c r="L18">
        <f t="shared" ca="1" si="10"/>
        <v>21.56138171355499</v>
      </c>
      <c r="M18">
        <f t="shared" ca="1" si="11"/>
        <v>16.574170985605885</v>
      </c>
      <c r="N18">
        <f t="shared" ca="1" si="12"/>
        <v>11.586960257656784</v>
      </c>
      <c r="O18" s="19">
        <f t="shared" ca="1" si="7"/>
        <v>6.5997495297076805</v>
      </c>
      <c r="P18">
        <f t="shared" ca="1" si="13"/>
        <v>1.6125388017585776</v>
      </c>
      <c r="Q18">
        <f t="shared" ca="1" si="14"/>
        <v>0</v>
      </c>
      <c r="R18">
        <v>0</v>
      </c>
    </row>
    <row r="19" spans="2:18" ht="14.1" customHeight="1" x14ac:dyDescent="0.25">
      <c r="B19" s="19"/>
      <c r="C19" s="19">
        <f t="shared" ca="1" si="0"/>
        <v>83.258487044180015</v>
      </c>
      <c r="D19" s="19">
        <f t="shared" ca="1" si="1"/>
        <v>77.406709127839207</v>
      </c>
      <c r="E19" s="19">
        <f t="shared" ca="1" si="2"/>
        <v>71.554931211498399</v>
      </c>
      <c r="F19" s="19">
        <f t="shared" si="3"/>
        <v>65.703153295157591</v>
      </c>
      <c r="G19" s="19">
        <f t="shared" ca="1" si="4"/>
        <v>59.851375378816783</v>
      </c>
      <c r="H19" s="19">
        <f t="shared" ca="1" si="5"/>
        <v>53.999597462475968</v>
      </c>
      <c r="I19" s="19">
        <f t="shared" ca="1" si="6"/>
        <v>48.14781954613516</v>
      </c>
      <c r="J19">
        <f t="shared" ca="1" si="8"/>
        <v>60.521739130434781</v>
      </c>
      <c r="K19" t="str">
        <f t="shared" ca="1" si="9"/>
        <v/>
      </c>
      <c r="L19">
        <f t="shared" ca="1" si="10"/>
        <v>21.56138171355499</v>
      </c>
      <c r="M19">
        <f t="shared" ca="1" si="11"/>
        <v>16.574170985605885</v>
      </c>
      <c r="N19">
        <f t="shared" ca="1" si="12"/>
        <v>11.586960257656784</v>
      </c>
      <c r="O19" s="19">
        <f t="shared" ca="1" si="7"/>
        <v>6.5997495297076805</v>
      </c>
      <c r="P19">
        <f t="shared" ca="1" si="13"/>
        <v>1.6125388017585776</v>
      </c>
      <c r="Q19">
        <f t="shared" ca="1" si="14"/>
        <v>0</v>
      </c>
      <c r="R19">
        <v>0</v>
      </c>
    </row>
    <row r="20" spans="2:18" ht="14.1" customHeight="1" x14ac:dyDescent="0.25">
      <c r="B20" s="19"/>
      <c r="C20" s="19">
        <f t="shared" ca="1" si="0"/>
        <v>83.258487044180015</v>
      </c>
      <c r="D20" s="19">
        <f t="shared" ca="1" si="1"/>
        <v>77.406709127839207</v>
      </c>
      <c r="E20" s="19">
        <f t="shared" ca="1" si="2"/>
        <v>71.554931211498399</v>
      </c>
      <c r="F20" s="19">
        <f t="shared" si="3"/>
        <v>65.703153295157591</v>
      </c>
      <c r="G20" s="19">
        <f t="shared" ca="1" si="4"/>
        <v>59.851375378816783</v>
      </c>
      <c r="H20" s="19">
        <f t="shared" ca="1" si="5"/>
        <v>53.999597462475968</v>
      </c>
      <c r="I20" s="19">
        <f t="shared" ca="1" si="6"/>
        <v>48.14781954613516</v>
      </c>
      <c r="J20">
        <f t="shared" ca="1" si="8"/>
        <v>60.521739130434781</v>
      </c>
      <c r="K20" t="str">
        <f t="shared" ca="1" si="9"/>
        <v/>
      </c>
      <c r="L20">
        <f t="shared" ca="1" si="10"/>
        <v>21.56138171355499</v>
      </c>
      <c r="M20">
        <f t="shared" ca="1" si="11"/>
        <v>16.574170985605885</v>
      </c>
      <c r="N20">
        <f t="shared" ca="1" si="12"/>
        <v>11.586960257656784</v>
      </c>
      <c r="O20" s="19">
        <f t="shared" ca="1" si="7"/>
        <v>6.5997495297076805</v>
      </c>
      <c r="P20">
        <f t="shared" ca="1" si="13"/>
        <v>1.6125388017585776</v>
      </c>
      <c r="Q20">
        <f t="shared" ca="1" si="14"/>
        <v>0</v>
      </c>
      <c r="R20">
        <v>0</v>
      </c>
    </row>
    <row r="21" spans="2:18" ht="14.1" customHeight="1" x14ac:dyDescent="0.25">
      <c r="B21" s="19"/>
      <c r="C21" s="19">
        <f t="shared" ca="1" si="0"/>
        <v>83.258487044180015</v>
      </c>
      <c r="D21" s="19">
        <f t="shared" ca="1" si="1"/>
        <v>77.406709127839207</v>
      </c>
      <c r="E21" s="19">
        <f t="shared" ca="1" si="2"/>
        <v>71.554931211498399</v>
      </c>
      <c r="F21" s="19">
        <f t="shared" si="3"/>
        <v>65.703153295157591</v>
      </c>
      <c r="G21" s="19">
        <f t="shared" ca="1" si="4"/>
        <v>59.851375378816783</v>
      </c>
      <c r="H21" s="19">
        <f t="shared" ca="1" si="5"/>
        <v>53.999597462475968</v>
      </c>
      <c r="I21" s="19">
        <f t="shared" ca="1" si="6"/>
        <v>48.14781954613516</v>
      </c>
      <c r="J21">
        <f t="shared" ca="1" si="8"/>
        <v>60.521739130434781</v>
      </c>
      <c r="K21" t="str">
        <f t="shared" ca="1" si="9"/>
        <v/>
      </c>
      <c r="L21">
        <f t="shared" ca="1" si="10"/>
        <v>21.56138171355499</v>
      </c>
      <c r="M21">
        <f t="shared" ca="1" si="11"/>
        <v>16.574170985605885</v>
      </c>
      <c r="N21">
        <f t="shared" ca="1" si="12"/>
        <v>11.586960257656784</v>
      </c>
      <c r="O21" s="19">
        <f t="shared" ca="1" si="7"/>
        <v>6.5997495297076805</v>
      </c>
      <c r="P21">
        <f t="shared" ca="1" si="13"/>
        <v>1.6125388017585776</v>
      </c>
      <c r="Q21">
        <f t="shared" ca="1" si="14"/>
        <v>0</v>
      </c>
      <c r="R21">
        <v>0</v>
      </c>
    </row>
    <row r="22" spans="2:18" ht="14.1" customHeight="1" x14ac:dyDescent="0.25">
      <c r="B22" s="19"/>
      <c r="C22" s="19">
        <f t="shared" ca="1" si="0"/>
        <v>83.258487044180015</v>
      </c>
      <c r="D22" s="19">
        <f t="shared" ca="1" si="1"/>
        <v>77.406709127839207</v>
      </c>
      <c r="E22" s="19">
        <f t="shared" ca="1" si="2"/>
        <v>71.554931211498399</v>
      </c>
      <c r="F22" s="19">
        <f t="shared" si="3"/>
        <v>65.703153295157591</v>
      </c>
      <c r="G22" s="19">
        <f t="shared" ca="1" si="4"/>
        <v>59.851375378816783</v>
      </c>
      <c r="H22" s="19">
        <f t="shared" ca="1" si="5"/>
        <v>53.999597462475968</v>
      </c>
      <c r="I22" s="19">
        <f t="shared" ca="1" si="6"/>
        <v>48.14781954613516</v>
      </c>
      <c r="J22">
        <f t="shared" ca="1" si="8"/>
        <v>60.521739130434781</v>
      </c>
      <c r="K22" t="str">
        <f t="shared" ca="1" si="9"/>
        <v/>
      </c>
      <c r="L22">
        <f t="shared" ca="1" si="10"/>
        <v>21.56138171355499</v>
      </c>
      <c r="M22">
        <f t="shared" ca="1" si="11"/>
        <v>16.574170985605885</v>
      </c>
      <c r="N22">
        <f t="shared" ca="1" si="12"/>
        <v>11.586960257656784</v>
      </c>
      <c r="O22" s="19">
        <f t="shared" ca="1" si="7"/>
        <v>6.5997495297076805</v>
      </c>
      <c r="P22">
        <f t="shared" ca="1" si="13"/>
        <v>1.6125388017585776</v>
      </c>
      <c r="Q22">
        <f t="shared" ca="1" si="14"/>
        <v>0</v>
      </c>
      <c r="R22">
        <v>0</v>
      </c>
    </row>
    <row r="23" spans="2:18" ht="14.1" customHeight="1" x14ac:dyDescent="0.25">
      <c r="B23" s="19"/>
      <c r="C23" s="19">
        <f t="shared" ca="1" si="0"/>
        <v>83.258487044180015</v>
      </c>
      <c r="D23" s="19">
        <f t="shared" ca="1" si="1"/>
        <v>77.406709127839207</v>
      </c>
      <c r="E23" s="19">
        <f t="shared" ca="1" si="2"/>
        <v>71.554931211498399</v>
      </c>
      <c r="F23" s="19">
        <f t="shared" si="3"/>
        <v>65.703153295157591</v>
      </c>
      <c r="G23" s="19">
        <f t="shared" ca="1" si="4"/>
        <v>59.851375378816783</v>
      </c>
      <c r="H23" s="19">
        <f t="shared" ca="1" si="5"/>
        <v>53.999597462475968</v>
      </c>
      <c r="I23" s="19">
        <f t="shared" ca="1" si="6"/>
        <v>48.14781954613516</v>
      </c>
      <c r="J23">
        <f t="shared" ca="1" si="8"/>
        <v>60.521739130434781</v>
      </c>
      <c r="K23" t="str">
        <f t="shared" ca="1" si="9"/>
        <v/>
      </c>
      <c r="L23">
        <f t="shared" ca="1" si="10"/>
        <v>21.56138171355499</v>
      </c>
      <c r="M23">
        <f t="shared" ca="1" si="11"/>
        <v>16.574170985605885</v>
      </c>
      <c r="N23">
        <f t="shared" ca="1" si="12"/>
        <v>11.586960257656784</v>
      </c>
      <c r="O23" s="19">
        <f t="shared" ca="1" si="7"/>
        <v>6.5997495297076805</v>
      </c>
      <c r="P23">
        <f t="shared" ca="1" si="13"/>
        <v>1.6125388017585776</v>
      </c>
      <c r="Q23">
        <f t="shared" ca="1" si="14"/>
        <v>0</v>
      </c>
      <c r="R23">
        <v>0</v>
      </c>
    </row>
    <row r="24" spans="2:18" ht="14.1" customHeight="1" x14ac:dyDescent="0.25">
      <c r="B24" s="19"/>
      <c r="C24" s="19">
        <f t="shared" ca="1" si="0"/>
        <v>83.258487044180015</v>
      </c>
      <c r="D24" s="19">
        <f t="shared" ca="1" si="1"/>
        <v>77.406709127839207</v>
      </c>
      <c r="E24" s="19">
        <f t="shared" ca="1" si="2"/>
        <v>71.554931211498399</v>
      </c>
      <c r="F24" s="19">
        <f t="shared" si="3"/>
        <v>65.703153295157591</v>
      </c>
      <c r="G24" s="19">
        <f t="shared" ca="1" si="4"/>
        <v>59.851375378816783</v>
      </c>
      <c r="H24" s="19">
        <f t="shared" ca="1" si="5"/>
        <v>53.999597462475968</v>
      </c>
      <c r="I24" s="19">
        <f t="shared" ca="1" si="6"/>
        <v>48.14781954613516</v>
      </c>
      <c r="J24">
        <f t="shared" ca="1" si="8"/>
        <v>60.521739130434781</v>
      </c>
      <c r="K24" t="str">
        <f t="shared" ca="1" si="9"/>
        <v/>
      </c>
      <c r="L24">
        <f t="shared" ca="1" si="10"/>
        <v>21.56138171355499</v>
      </c>
      <c r="M24">
        <f t="shared" ca="1" si="11"/>
        <v>16.574170985605885</v>
      </c>
      <c r="N24">
        <f t="shared" ca="1" si="12"/>
        <v>11.586960257656784</v>
      </c>
      <c r="O24" s="19">
        <f t="shared" ca="1" si="7"/>
        <v>6.5997495297076805</v>
      </c>
      <c r="P24">
        <f t="shared" ca="1" si="13"/>
        <v>1.6125388017585776</v>
      </c>
      <c r="Q24">
        <f t="shared" ca="1" si="14"/>
        <v>0</v>
      </c>
      <c r="R24">
        <v>0</v>
      </c>
    </row>
    <row r="25" spans="2:18" ht="14.1" customHeight="1" x14ac:dyDescent="0.25">
      <c r="B25" s="19"/>
      <c r="C25" s="19">
        <f t="shared" ca="1" si="0"/>
        <v>83.258487044180015</v>
      </c>
      <c r="D25" s="19">
        <f t="shared" ca="1" si="1"/>
        <v>77.406709127839207</v>
      </c>
      <c r="E25" s="19">
        <f t="shared" ca="1" si="2"/>
        <v>71.554931211498399</v>
      </c>
      <c r="F25" s="19">
        <f t="shared" si="3"/>
        <v>65.703153295157591</v>
      </c>
      <c r="G25" s="19">
        <f t="shared" ca="1" si="4"/>
        <v>59.851375378816783</v>
      </c>
      <c r="H25" s="19">
        <f t="shared" ca="1" si="5"/>
        <v>53.999597462475968</v>
      </c>
      <c r="I25" s="19">
        <f t="shared" ca="1" si="6"/>
        <v>48.14781954613516</v>
      </c>
      <c r="J25">
        <f t="shared" ca="1" si="8"/>
        <v>60.521739130434781</v>
      </c>
      <c r="K25" t="str">
        <f t="shared" ca="1" si="9"/>
        <v/>
      </c>
      <c r="L25">
        <f t="shared" ca="1" si="10"/>
        <v>21.56138171355499</v>
      </c>
      <c r="M25">
        <f t="shared" ca="1" si="11"/>
        <v>16.574170985605885</v>
      </c>
      <c r="N25">
        <f t="shared" ca="1" si="12"/>
        <v>11.586960257656784</v>
      </c>
      <c r="O25" s="19">
        <f t="shared" ca="1" si="7"/>
        <v>6.5997495297076805</v>
      </c>
      <c r="P25">
        <f t="shared" ca="1" si="13"/>
        <v>1.6125388017585776</v>
      </c>
      <c r="Q25">
        <f t="shared" ca="1" si="14"/>
        <v>0</v>
      </c>
      <c r="R25">
        <v>0</v>
      </c>
    </row>
    <row r="26" spans="2:18" ht="14.1" customHeight="1" x14ac:dyDescent="0.25">
      <c r="B26" s="19"/>
      <c r="C26" s="19">
        <f t="shared" ca="1" si="0"/>
        <v>83.258487044180015</v>
      </c>
      <c r="D26" s="19">
        <f t="shared" ca="1" si="1"/>
        <v>77.406709127839207</v>
      </c>
      <c r="E26" s="19">
        <f t="shared" ca="1" si="2"/>
        <v>71.554931211498399</v>
      </c>
      <c r="F26" s="19">
        <f t="shared" si="3"/>
        <v>65.703153295157591</v>
      </c>
      <c r="G26" s="19">
        <f t="shared" ca="1" si="4"/>
        <v>59.851375378816783</v>
      </c>
      <c r="H26" s="19">
        <f t="shared" ca="1" si="5"/>
        <v>53.999597462475968</v>
      </c>
      <c r="I26" s="19">
        <f t="shared" ca="1" si="6"/>
        <v>48.14781954613516</v>
      </c>
      <c r="J26">
        <f t="shared" ca="1" si="8"/>
        <v>60.521739130434781</v>
      </c>
      <c r="K26" t="str">
        <f t="shared" ca="1" si="9"/>
        <v/>
      </c>
      <c r="L26">
        <f t="shared" ca="1" si="10"/>
        <v>21.56138171355499</v>
      </c>
      <c r="M26">
        <f t="shared" ca="1" si="11"/>
        <v>16.574170985605885</v>
      </c>
      <c r="N26">
        <f t="shared" ca="1" si="12"/>
        <v>11.586960257656784</v>
      </c>
      <c r="O26" s="19">
        <f t="shared" ca="1" si="7"/>
        <v>6.5997495297076805</v>
      </c>
      <c r="P26">
        <f t="shared" ca="1" si="13"/>
        <v>1.6125388017585776</v>
      </c>
      <c r="Q26">
        <f t="shared" ca="1" si="14"/>
        <v>0</v>
      </c>
      <c r="R26">
        <v>0</v>
      </c>
    </row>
    <row r="27" spans="2:18" ht="14.1" customHeight="1" x14ac:dyDescent="0.25">
      <c r="B27" s="19"/>
      <c r="C27" s="19">
        <f t="shared" ca="1" si="0"/>
        <v>83.258487044180015</v>
      </c>
      <c r="D27" s="19">
        <f t="shared" ca="1" si="1"/>
        <v>77.406709127839207</v>
      </c>
      <c r="E27" s="19">
        <f t="shared" ca="1" si="2"/>
        <v>71.554931211498399</v>
      </c>
      <c r="F27" s="19">
        <f t="shared" si="3"/>
        <v>65.703153295157591</v>
      </c>
      <c r="G27" s="19">
        <f t="shared" ca="1" si="4"/>
        <v>59.851375378816783</v>
      </c>
      <c r="H27" s="19">
        <f t="shared" ca="1" si="5"/>
        <v>53.999597462475968</v>
      </c>
      <c r="I27" s="19">
        <f t="shared" ca="1" si="6"/>
        <v>48.14781954613516</v>
      </c>
      <c r="J27">
        <f t="shared" ca="1" si="8"/>
        <v>60.521739130434781</v>
      </c>
      <c r="K27" t="str">
        <f t="shared" ca="1" si="9"/>
        <v/>
      </c>
      <c r="L27">
        <f t="shared" ca="1" si="10"/>
        <v>21.56138171355499</v>
      </c>
      <c r="M27">
        <f t="shared" ca="1" si="11"/>
        <v>16.574170985605885</v>
      </c>
      <c r="N27">
        <f t="shared" ca="1" si="12"/>
        <v>11.586960257656784</v>
      </c>
      <c r="O27" s="19">
        <f t="shared" ca="1" si="7"/>
        <v>6.5997495297076805</v>
      </c>
      <c r="P27">
        <f t="shared" ca="1" si="13"/>
        <v>1.6125388017585776</v>
      </c>
      <c r="Q27">
        <f t="shared" ca="1" si="14"/>
        <v>0</v>
      </c>
      <c r="R27">
        <v>0</v>
      </c>
    </row>
    <row r="28" spans="2:18" ht="14.1" customHeight="1" x14ac:dyDescent="0.25">
      <c r="B28" s="19"/>
      <c r="C28" s="19">
        <f t="shared" ca="1" si="0"/>
        <v>83.258487044180015</v>
      </c>
      <c r="D28" s="19">
        <f t="shared" ca="1" si="1"/>
        <v>77.406709127839207</v>
      </c>
      <c r="E28" s="19">
        <f t="shared" ca="1" si="2"/>
        <v>71.554931211498399</v>
      </c>
      <c r="F28" s="19">
        <f t="shared" si="3"/>
        <v>65.703153295157591</v>
      </c>
      <c r="G28" s="19">
        <f t="shared" ca="1" si="4"/>
        <v>59.851375378816783</v>
      </c>
      <c r="H28" s="19">
        <f t="shared" ca="1" si="5"/>
        <v>53.999597462475968</v>
      </c>
      <c r="I28" s="19">
        <f t="shared" ca="1" si="6"/>
        <v>48.14781954613516</v>
      </c>
      <c r="J28">
        <f t="shared" ca="1" si="8"/>
        <v>60.521739130434781</v>
      </c>
      <c r="K28" t="str">
        <f t="shared" ca="1" si="9"/>
        <v/>
      </c>
      <c r="L28">
        <f t="shared" ca="1" si="10"/>
        <v>21.56138171355499</v>
      </c>
      <c r="M28">
        <f t="shared" ca="1" si="11"/>
        <v>16.574170985605885</v>
      </c>
      <c r="N28">
        <f t="shared" ca="1" si="12"/>
        <v>11.586960257656784</v>
      </c>
      <c r="O28" s="19">
        <f t="shared" ca="1" si="7"/>
        <v>6.5997495297076805</v>
      </c>
      <c r="P28">
        <f t="shared" ca="1" si="13"/>
        <v>1.6125388017585776</v>
      </c>
      <c r="Q28">
        <f t="shared" ca="1" si="14"/>
        <v>0</v>
      </c>
      <c r="R28">
        <v>0</v>
      </c>
    </row>
    <row r="29" spans="2:18" ht="14.1" customHeight="1" x14ac:dyDescent="0.25">
      <c r="B29" s="19"/>
      <c r="C29" s="19">
        <f t="shared" ca="1" si="0"/>
        <v>83.258487044180015</v>
      </c>
      <c r="D29" s="19">
        <f t="shared" ca="1" si="1"/>
        <v>77.406709127839207</v>
      </c>
      <c r="E29" s="19">
        <f t="shared" ca="1" si="2"/>
        <v>71.554931211498399</v>
      </c>
      <c r="F29" s="19">
        <f t="shared" si="3"/>
        <v>65.703153295157591</v>
      </c>
      <c r="G29" s="19">
        <f t="shared" ca="1" si="4"/>
        <v>59.851375378816783</v>
      </c>
      <c r="H29" s="19">
        <f t="shared" ca="1" si="5"/>
        <v>53.999597462475968</v>
      </c>
      <c r="I29" s="19">
        <f t="shared" ca="1" si="6"/>
        <v>48.14781954613516</v>
      </c>
      <c r="J29">
        <f t="shared" ca="1" si="8"/>
        <v>60.521739130434781</v>
      </c>
      <c r="K29" t="str">
        <f t="shared" ca="1" si="9"/>
        <v/>
      </c>
      <c r="L29">
        <f t="shared" ca="1" si="10"/>
        <v>21.56138171355499</v>
      </c>
      <c r="M29">
        <f t="shared" ca="1" si="11"/>
        <v>16.574170985605885</v>
      </c>
      <c r="N29">
        <f t="shared" ca="1" si="12"/>
        <v>11.586960257656784</v>
      </c>
      <c r="O29" s="19">
        <f t="shared" ca="1" si="7"/>
        <v>6.5997495297076805</v>
      </c>
      <c r="P29">
        <f t="shared" ca="1" si="13"/>
        <v>1.6125388017585776</v>
      </c>
      <c r="Q29">
        <f t="shared" ca="1" si="14"/>
        <v>0</v>
      </c>
      <c r="R29">
        <v>0</v>
      </c>
    </row>
    <row r="30" spans="2:18" ht="14.1" customHeight="1" x14ac:dyDescent="0.25">
      <c r="B30" s="19"/>
      <c r="C30" s="19">
        <f t="shared" ca="1" si="0"/>
        <v>83.258487044180015</v>
      </c>
      <c r="D30" s="19">
        <f t="shared" ca="1" si="1"/>
        <v>77.406709127839207</v>
      </c>
      <c r="E30" s="19">
        <f t="shared" ca="1" si="2"/>
        <v>71.554931211498399</v>
      </c>
      <c r="F30" s="19">
        <f t="shared" si="3"/>
        <v>65.703153295157591</v>
      </c>
      <c r="G30" s="19">
        <f t="shared" ca="1" si="4"/>
        <v>59.851375378816783</v>
      </c>
      <c r="H30" s="19">
        <f t="shared" ca="1" si="5"/>
        <v>53.999597462475968</v>
      </c>
      <c r="I30" s="19">
        <f t="shared" ca="1" si="6"/>
        <v>48.14781954613516</v>
      </c>
      <c r="J30">
        <f t="shared" ca="1" si="8"/>
        <v>60.521739130434781</v>
      </c>
      <c r="K30" t="str">
        <f t="shared" ca="1" si="9"/>
        <v/>
      </c>
      <c r="L30">
        <f t="shared" ca="1" si="10"/>
        <v>21.56138171355499</v>
      </c>
      <c r="M30">
        <f t="shared" ca="1" si="11"/>
        <v>16.574170985605885</v>
      </c>
      <c r="N30">
        <f t="shared" ca="1" si="12"/>
        <v>11.586960257656784</v>
      </c>
      <c r="O30" s="19">
        <f t="shared" ca="1" si="7"/>
        <v>6.5997495297076805</v>
      </c>
      <c r="P30">
        <f t="shared" ca="1" si="13"/>
        <v>1.6125388017585776</v>
      </c>
      <c r="Q30">
        <f t="shared" ca="1" si="14"/>
        <v>0</v>
      </c>
      <c r="R30">
        <v>0</v>
      </c>
    </row>
    <row r="31" spans="2:18" ht="14.1" customHeight="1" x14ac:dyDescent="0.25">
      <c r="B31" s="19"/>
      <c r="C31" s="19">
        <f t="shared" ca="1" si="0"/>
        <v>83.258487044180015</v>
      </c>
      <c r="D31" s="19">
        <f t="shared" ca="1" si="1"/>
        <v>77.406709127839207</v>
      </c>
      <c r="E31" s="19">
        <f t="shared" ca="1" si="2"/>
        <v>71.554931211498399</v>
      </c>
      <c r="F31" s="19">
        <f t="shared" si="3"/>
        <v>65.703153295157591</v>
      </c>
      <c r="G31" s="19">
        <f t="shared" ca="1" si="4"/>
        <v>59.851375378816783</v>
      </c>
      <c r="H31" s="19">
        <f t="shared" ca="1" si="5"/>
        <v>53.999597462475968</v>
      </c>
      <c r="I31" s="19">
        <f t="shared" ca="1" si="6"/>
        <v>48.14781954613516</v>
      </c>
      <c r="J31">
        <f t="shared" ca="1" si="8"/>
        <v>60.521739130434781</v>
      </c>
      <c r="K31" t="str">
        <f t="shared" ca="1" si="9"/>
        <v/>
      </c>
      <c r="L31">
        <f t="shared" ca="1" si="10"/>
        <v>21.56138171355499</v>
      </c>
      <c r="M31">
        <f t="shared" ca="1" si="11"/>
        <v>16.574170985605885</v>
      </c>
      <c r="N31">
        <f t="shared" ca="1" si="12"/>
        <v>11.586960257656784</v>
      </c>
      <c r="O31" s="19">
        <f t="shared" ca="1" si="7"/>
        <v>6.5997495297076805</v>
      </c>
      <c r="P31">
        <f t="shared" ca="1" si="13"/>
        <v>1.6125388017585776</v>
      </c>
      <c r="Q31">
        <f t="shared" ca="1" si="14"/>
        <v>0</v>
      </c>
      <c r="R31">
        <v>0</v>
      </c>
    </row>
    <row r="32" spans="2:18" ht="14.1" customHeight="1" x14ac:dyDescent="0.25">
      <c r="B32" s="19"/>
      <c r="C32" s="19">
        <f t="shared" ca="1" si="0"/>
        <v>83.258487044180015</v>
      </c>
      <c r="D32" s="19">
        <f t="shared" ca="1" si="1"/>
        <v>77.406709127839207</v>
      </c>
      <c r="E32" s="19">
        <f t="shared" ca="1" si="2"/>
        <v>71.554931211498399</v>
      </c>
      <c r="F32" s="19">
        <f t="shared" si="3"/>
        <v>65.703153295157591</v>
      </c>
      <c r="G32" s="19">
        <f t="shared" ca="1" si="4"/>
        <v>59.851375378816783</v>
      </c>
      <c r="H32" s="19">
        <f t="shared" ca="1" si="5"/>
        <v>53.999597462475968</v>
      </c>
      <c r="I32" s="19">
        <f t="shared" ca="1" si="6"/>
        <v>48.14781954613516</v>
      </c>
      <c r="J32">
        <f t="shared" ca="1" si="8"/>
        <v>60.521739130434781</v>
      </c>
      <c r="K32" t="str">
        <f t="shared" ca="1" si="9"/>
        <v/>
      </c>
      <c r="L32">
        <f t="shared" ca="1" si="10"/>
        <v>21.56138171355499</v>
      </c>
      <c r="M32">
        <f t="shared" ca="1" si="11"/>
        <v>16.574170985605885</v>
      </c>
      <c r="N32">
        <f t="shared" ca="1" si="12"/>
        <v>11.586960257656784</v>
      </c>
      <c r="O32" s="19">
        <f t="shared" ca="1" si="7"/>
        <v>6.5997495297076805</v>
      </c>
      <c r="P32">
        <f t="shared" ca="1" si="13"/>
        <v>1.6125388017585776</v>
      </c>
      <c r="Q32">
        <f t="shared" ca="1" si="14"/>
        <v>0</v>
      </c>
      <c r="R32">
        <v>0</v>
      </c>
    </row>
    <row r="33" spans="2:18" ht="14.1" customHeight="1" x14ac:dyDescent="0.25">
      <c r="B33" s="19"/>
      <c r="C33" s="19">
        <f t="shared" ca="1" si="0"/>
        <v>83.258487044180015</v>
      </c>
      <c r="D33" s="19">
        <f t="shared" ca="1" si="1"/>
        <v>77.406709127839207</v>
      </c>
      <c r="E33" s="19">
        <f t="shared" ca="1" si="2"/>
        <v>71.554931211498399</v>
      </c>
      <c r="F33" s="19">
        <f t="shared" si="3"/>
        <v>65.703153295157591</v>
      </c>
      <c r="G33" s="19">
        <f t="shared" ca="1" si="4"/>
        <v>59.851375378816783</v>
      </c>
      <c r="H33" s="19">
        <f t="shared" ca="1" si="5"/>
        <v>53.999597462475968</v>
      </c>
      <c r="I33" s="19">
        <f t="shared" ca="1" si="6"/>
        <v>48.14781954613516</v>
      </c>
      <c r="J33">
        <f t="shared" ca="1" si="8"/>
        <v>60.521739130434781</v>
      </c>
      <c r="K33" t="str">
        <f t="shared" ca="1" si="9"/>
        <v/>
      </c>
      <c r="L33">
        <f t="shared" ca="1" si="10"/>
        <v>21.56138171355499</v>
      </c>
      <c r="M33">
        <f t="shared" ca="1" si="11"/>
        <v>16.574170985605885</v>
      </c>
      <c r="N33">
        <f t="shared" ca="1" si="12"/>
        <v>11.586960257656784</v>
      </c>
      <c r="O33" s="19">
        <f t="shared" ca="1" si="7"/>
        <v>6.5997495297076805</v>
      </c>
      <c r="P33">
        <f t="shared" ca="1" si="13"/>
        <v>1.6125388017585776</v>
      </c>
      <c r="Q33">
        <f t="shared" ca="1" si="14"/>
        <v>0</v>
      </c>
      <c r="R33">
        <v>0</v>
      </c>
    </row>
    <row r="34" spans="2:18" ht="14.1" customHeight="1" x14ac:dyDescent="0.25"/>
    <row r="35" spans="2:18" ht="14.1" customHeight="1" x14ac:dyDescent="0.25"/>
    <row r="36" spans="2:18" ht="14.1" customHeight="1" x14ac:dyDescent="0.25"/>
    <row r="37" spans="2:18" ht="14.1" customHeight="1" x14ac:dyDescent="0.25"/>
    <row r="38" spans="2:18" ht="14.1" customHeight="1" x14ac:dyDescent="0.25"/>
    <row r="39" spans="2:18" ht="14.1" customHeight="1" x14ac:dyDescent="0.25"/>
    <row r="40" spans="2:18" ht="14.1" customHeight="1" x14ac:dyDescent="0.25"/>
    <row r="41" spans="2:18" ht="14.1" customHeight="1" x14ac:dyDescent="0.25"/>
    <row r="42" spans="2:18" ht="14.1" customHeight="1" x14ac:dyDescent="0.25"/>
    <row r="43" spans="2:18" ht="14.1" customHeight="1" x14ac:dyDescent="0.25"/>
    <row r="44" spans="2:18" ht="14.1" customHeight="1" x14ac:dyDescent="0.25"/>
    <row r="45" spans="2:18" ht="14.1" customHeight="1" x14ac:dyDescent="0.25"/>
    <row r="46" spans="2:18" ht="14.1" customHeight="1" x14ac:dyDescent="0.25"/>
    <row r="47" spans="2:18" ht="14.1" customHeight="1" x14ac:dyDescent="0.25"/>
    <row r="48" spans="2:18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</sheetData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Data</vt:lpstr>
      <vt:lpstr>PivotTable1</vt:lpstr>
      <vt:lpstr>PivotTable2</vt:lpstr>
      <vt:lpstr>Purpose Pareto</vt:lpstr>
      <vt:lpstr>Dept Pareto </vt:lpstr>
      <vt:lpstr>Count XmRLatePayments</vt:lpstr>
      <vt:lpstr> XmRAverageDaysLate </vt:lpstr>
      <vt:lpstr>' XmRAverageDaysLate '!Print_Area</vt:lpstr>
      <vt:lpstr>'Count XmRLatePayments'!Print_Area</vt:lpstr>
      <vt:lpstr>'Dept Pareto '!Print_Area</vt:lpstr>
      <vt:lpstr>'Purpose Pareto'!Print_Area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Days to Pay Data</dc:title>
  <dc:creator>Lenovo User and QI Macros</dc:creator>
  <dc:description>_x000d_
Charts created with QI Macros for Excel_x000d_
www.qimacros.com</dc:description>
  <cp:lastModifiedBy>Lenovo User</cp:lastModifiedBy>
  <dcterms:created xsi:type="dcterms:W3CDTF">2018-10-05T18:31:45Z</dcterms:created>
  <dcterms:modified xsi:type="dcterms:W3CDTF">2018-10-08T18:09:59Z</dcterms:modified>
</cp:coreProperties>
</file>